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8900" windowHeight="79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<sst xmlns="http://schemas.openxmlformats.org/spreadsheetml/2006/main" count="971" uniqueCount="433">
  <si>
    <t>Санаторий «Иссык-Куль» (Аврора), с. Булан-Соготту</t>
  </si>
  <si>
    <t>Стоимость размещения – за человека</t>
  </si>
  <si>
    <t>-</t>
  </si>
  <si>
    <t>1-но местный 2 этаж</t>
  </si>
  <si>
    <t>1- но местный 3 этаж эконом класс</t>
  </si>
  <si>
    <t>2х местный 2 этаж</t>
  </si>
  <si>
    <t>2х местный 3 этаж</t>
  </si>
  <si>
    <t>2х местный ПОЛУЛЮКС 4 этаж</t>
  </si>
  <si>
    <t>Доп. место от 5 лет и более</t>
  </si>
  <si>
    <t>Санаторий «Кыргызское взморье» с. Бостери</t>
  </si>
  <si>
    <t>Санаторий</t>
  </si>
  <si>
    <t>2х местный номер повышенной комфортности</t>
  </si>
  <si>
    <t>2х, 3х местный номер стандарт</t>
  </si>
  <si>
    <t>1но местный номер люкс</t>
  </si>
  <si>
    <t>2х местный номер люкс</t>
  </si>
  <si>
    <t>Дом отдыха</t>
  </si>
  <si>
    <t>Дом отдыха «Алтын»</t>
  </si>
  <si>
    <t>Санаторий «Чолпон-Ата» Госрезиденция №2, г. Чолпон-Ата</t>
  </si>
  <si>
    <t>Включено трехразовое питание, лечение, бассейн.</t>
  </si>
  <si>
    <t>Отель «Каприз» с. Бактуу- Долоноту</t>
  </si>
  <si>
    <t>В стоимость включен только завтрак!!!!</t>
  </si>
  <si>
    <t>Одноместный (1 чел)</t>
  </si>
  <si>
    <t>Двухместный (2 чел)</t>
  </si>
  <si>
    <t>Трехместный (3 чел)</t>
  </si>
  <si>
    <t>Люкс ( коттедж 2 чел)</t>
  </si>
  <si>
    <t>З комн. 4 местный «Коттедж – Пальмира – Люкс»</t>
  </si>
  <si>
    <t>2 комн. 3 местный «Полу-люкс», коттедж</t>
  </si>
  <si>
    <t>Апартаменты (коттедж 4 чел)</t>
  </si>
  <si>
    <t>VIP (коттедж 6 чел)</t>
  </si>
  <si>
    <t>Президентский (коттедж 6 чел)</t>
  </si>
  <si>
    <t>45/40</t>
  </si>
  <si>
    <t>Люкс - семейный ( коттедж 4 чел)</t>
  </si>
  <si>
    <t>2комнатный – 2 местный (п/л) Коттедж 6,7</t>
  </si>
  <si>
    <t>Отель «Радуга», с. Сары-Ой</t>
  </si>
  <si>
    <t>01.01–10.07</t>
  </si>
  <si>
    <t>11.07–21.08</t>
  </si>
  <si>
    <t>В стоимость включено трехразовое питание.</t>
  </si>
  <si>
    <t>22.08-31.12</t>
  </si>
  <si>
    <t>1 комн. 2 местный «Стандарт», корпус</t>
  </si>
  <si>
    <t>1 комн. 2 местный «Эконом», корпус</t>
  </si>
  <si>
    <t>2 комн. 3 местный «Полу – люкс», корпус</t>
  </si>
  <si>
    <t>1 комн. 2 местный «Коттедж-Орион»</t>
  </si>
  <si>
    <t>1 комн. 2 местный «Коттедж-Пальмира»</t>
  </si>
  <si>
    <t>2 комн. 2 местный «Коттедж-Пальмира-Полу-Люкс»</t>
  </si>
  <si>
    <t>2 комн. 4 местный коттедж</t>
  </si>
  <si>
    <t>Дети: до 5 лет без места и питания - бесплатно, питание без места до 12 лет - 25 дол</t>
  </si>
  <si>
    <t>Доп. место до 12 лет - 40 дол</t>
  </si>
  <si>
    <t>Центр отдыха «Карвен Иссык-Куль» с. Булан-Соготту</t>
  </si>
  <si>
    <t>Стоимость размещения – за номер</t>
  </si>
  <si>
    <t>01.01-30.04</t>
  </si>
  <si>
    <t>Май -Июнь</t>
  </si>
  <si>
    <t>Июль, Август,</t>
  </si>
  <si>
    <t>01.10- 29.12</t>
  </si>
  <si>
    <t>Сентябрь</t>
  </si>
  <si>
    <t>Полу-люкс (2 чел)</t>
  </si>
  <si>
    <t>Люкс ( 2 чел)</t>
  </si>
  <si>
    <t>Апартаменты (4 чел)</t>
  </si>
  <si>
    <t>Доп. место в ном-х 1м., л. и п/л. ВЗР/ РЕБ до 12 лет</t>
  </si>
  <si>
    <t>47/37</t>
  </si>
  <si>
    <t>58/43</t>
  </si>
  <si>
    <t>Оплата за детей: до 3 х лет – без доп. места бесплатно</t>
  </si>
  <si>
    <t>Обед –17 дол /чел, ужин - 17 дол/чел</t>
  </si>
  <si>
    <t>Центр отдыха «Карвен 4 сезона» с. Сары-Ой</t>
  </si>
  <si>
    <t>Май-Июнь</t>
  </si>
  <si>
    <t>Июль-Сентябрь</t>
  </si>
  <si>
    <t>Включен завтрак, бассейн, тренажерный зал, сауна!!!!</t>
  </si>
  <si>
    <t>01.10-29.12</t>
  </si>
  <si>
    <t>Доп. место в номерах одномест, люкс ВЗР/ РЕБ до 12 лет</t>
  </si>
  <si>
    <t>60/45</t>
  </si>
  <si>
    <t>Оплата за детей: до 3х лет – без доп. места бесплатно</t>
  </si>
  <si>
    <t>Обед/ужин октябрь-июнь –13 дол /чел, обед/ужин июль-сентябрь - 17 дол/чел</t>
  </si>
  <si>
    <t>01.01-23.06</t>
  </si>
  <si>
    <t>19.09-31.12</t>
  </si>
  <si>
    <t>24.06-07.07</t>
  </si>
  <si>
    <t>08.07-21.08</t>
  </si>
  <si>
    <t>22.08-19.09</t>
  </si>
  <si>
    <t>1но местный номер</t>
  </si>
  <si>
    <t>2х местный номер категории 3 , (нет лечения)</t>
  </si>
  <si>
    <t>2х местный номер категории 1 (нет лечения)</t>
  </si>
  <si>
    <t>Май</t>
  </si>
  <si>
    <t>КОМИССИЯ 10%</t>
  </si>
  <si>
    <t>1-но местный 1 этаж</t>
  </si>
  <si>
    <t>2х местный 1 этаж</t>
  </si>
  <si>
    <t>1-но местный ПОЛУЛЮКС 4 этаж</t>
  </si>
  <si>
    <t>2х местный ЛЮКС</t>
  </si>
  <si>
    <t>Летний коттедж стандарт (4 чел) цена за номер***</t>
  </si>
  <si>
    <t>Летний коттедж VIP (6 чел) цена за номер***</t>
  </si>
  <si>
    <t xml:space="preserve">            Отдых и лечение на оз. Иссык-Куль  2016 г.</t>
  </si>
  <si>
    <t xml:space="preserve">                                                       Все цены указаны в  рублях.</t>
  </si>
  <si>
    <t>СЕВЕРНЫЙ БЕРЕГ : трансфер</t>
  </si>
  <si>
    <t>машина</t>
  </si>
  <si>
    <t>микроавтобус 18 мест</t>
  </si>
  <si>
    <t>Алматы - Иссык-Куль</t>
  </si>
  <si>
    <t>Бишкек - Иссык-Куль</t>
  </si>
  <si>
    <t>Аэропорт  «Манас»- Иссык-Куль</t>
  </si>
  <si>
    <t>Трансфер на рейсовом автобусе:</t>
  </si>
  <si>
    <t>Алматы-Чолпон-Ата</t>
  </si>
  <si>
    <t>Бишкек-Чолпон-Ата</t>
  </si>
  <si>
    <t>Отдых и лечение на оз. Иссык-Куль 2016 г.</t>
  </si>
  <si>
    <t>Все цены указаны в ДОЛ США.</t>
  </si>
  <si>
    <t>Перерасчет в Рос.Руб. осуществляем по курсу ЦБ+2% на день оплаты</t>
  </si>
  <si>
    <t>дол США</t>
  </si>
  <si>
    <t>Январь-Апрель</t>
  </si>
  <si>
    <t>Июнь</t>
  </si>
  <si>
    <t>Июль</t>
  </si>
  <si>
    <t>Октябрь</t>
  </si>
  <si>
    <t>Включено трехразовое питание, лечение.</t>
  </si>
  <si>
    <t>Ноябрь-Декабрь</t>
  </si>
  <si>
    <t>Август</t>
  </si>
  <si>
    <t>***В коттеджах дополнительно оплачивается: питание - 18 дол, лечение - 8 дол</t>
  </si>
  <si>
    <t>Оплата за детей: до 5 лет - стоимость питания без места. - 12 дол</t>
  </si>
  <si>
    <t>01.02 - 30.04</t>
  </si>
  <si>
    <t>Июнь, Сентябрь</t>
  </si>
  <si>
    <t>Июль, Август</t>
  </si>
  <si>
    <t>Включено трехразовое питание, лечение</t>
  </si>
  <si>
    <t>Оплата за детей: до 5 лет – стоимость питания без места – 14 дол, до 12 лет на основное место – 7%,</t>
  </si>
  <si>
    <t>от 5-12 лет на доп. месте (БЕЗ ЛЕЧЕНИЯ) июль, август - 24 дол, остальной период - 17 дол, лечение - 13 дол</t>
  </si>
  <si>
    <t>03.01 - 31.05</t>
  </si>
  <si>
    <t>Июнь,</t>
  </si>
  <si>
    <t>Июль,</t>
  </si>
  <si>
    <t>01.10--29.12</t>
  </si>
  <si>
    <t>1комнатный – 1местный стандарт (без балкона) Корп 9</t>
  </si>
  <si>
    <t>1комнатный – 1местный стандарт (с балконом) Корп 9</t>
  </si>
  <si>
    <t>1комнатный – 2 местный стандарт Корп 9</t>
  </si>
  <si>
    <t>1комнатный – 2 местный стандарт Корп 21</t>
  </si>
  <si>
    <t>1комнатный – 3 местный стандарт Корп 9</t>
  </si>
  <si>
    <t>1комнатный – 3 местный стандарт Корп 21</t>
  </si>
  <si>
    <t>2комнатный – 2 местный люкс Корп 9</t>
  </si>
  <si>
    <t>2комнатный – 2 местный люкс Корп 21</t>
  </si>
  <si>
    <t>Оплата за детей: до 3х лет стоимость питания без доп места - 16 дол.</t>
  </si>
  <si>
    <t>до 5 лет на основном месте скидка 20%. Доп. место без лечения - 25 дол, лечение - 10 дол</t>
  </si>
  <si>
    <t>Санаторий «Голубой Иссык-Куль» г. Чолпон-Ата</t>
  </si>
  <si>
    <t>01.02-31.05</t>
  </si>
  <si>
    <t>Корпус № 5</t>
  </si>
  <si>
    <t>Улучшенный,       1 местный 1 кат.</t>
  </si>
  <si>
    <t xml:space="preserve">                               2, 3х местный 2 кат.</t>
  </si>
  <si>
    <t>Люкс,                    2х местный</t>
  </si>
  <si>
    <t>Корпус №1</t>
  </si>
  <si>
    <t>Стандарт,              2, 4х мест. (блок 2+2), 3х мест. отдельный</t>
  </si>
  <si>
    <t>Улучшенный,       2, 4х мест. (блок 2+2), 3х мест. отдельный</t>
  </si>
  <si>
    <t>Люкс,                    2, 4х местный</t>
  </si>
  <si>
    <t>Корпус № 3</t>
  </si>
  <si>
    <t>Корпус №2</t>
  </si>
  <si>
    <t>Стандарт,              2х местный (удобства на этаже)</t>
  </si>
  <si>
    <t>Оплата за детей: до 6 лет – стоимость питания без доп. места 13 дол.</t>
  </si>
  <si>
    <t>Дом отдыха «Ала - Тоо» г. Чолпон-Ата</t>
  </si>
  <si>
    <t>Июнь-Сентябрь</t>
  </si>
  <si>
    <t>Июль - Август</t>
  </si>
  <si>
    <t>Включено трехразовое питание.</t>
  </si>
  <si>
    <t>Стандарт</t>
  </si>
  <si>
    <t>Улучшенные (с 20.06 по 30.06 заняты все номера)</t>
  </si>
  <si>
    <t>Оплата за детей: до 5 лет - стоимость питания без доп. места - 13 дол</t>
  </si>
  <si>
    <t>Пансионат «Колумб» с. Бактуу - Долоноту</t>
  </si>
  <si>
    <t>до 09.07</t>
  </si>
  <si>
    <t>Финский дом 2х комн. 2х местный п/л</t>
  </si>
  <si>
    <t>Коттедж "Бриз" 1но комн. 2х, 3х мест п/л</t>
  </si>
  <si>
    <t>Коттедж "Бриз" 2х комн 2х мест п/л</t>
  </si>
  <si>
    <t>Коттедж "Бриз" 3х комн 4х мест п/л</t>
  </si>
  <si>
    <t>Коттедж "Студия" 1но комн 2х мест п/л</t>
  </si>
  <si>
    <t>Коттедж "Студия" 3х комн 4х мест п/л</t>
  </si>
  <si>
    <t>Оплата за детей: до 3х лет без места , за питание - 15 дол</t>
  </si>
  <si>
    <t>от 3 лет и старше скидка на доп. место - 20%</t>
  </si>
  <si>
    <t>Пансионат «Мурок +», с. Бостери</t>
  </si>
  <si>
    <t>до 19.06</t>
  </si>
  <si>
    <t>20.06-03.07</t>
  </si>
  <si>
    <t>04.07-17.07</t>
  </si>
  <si>
    <t>18.07-21.08</t>
  </si>
  <si>
    <t>с 22.08</t>
  </si>
  <si>
    <t>2х, 3х мест. СТАНДАРТ/от 4-12 лет с доп. местом</t>
  </si>
  <si>
    <t>21/17</t>
  </si>
  <si>
    <t>24,5/21</t>
  </si>
  <si>
    <t>30,5/25</t>
  </si>
  <si>
    <t>38/30</t>
  </si>
  <si>
    <t>27,5/21</t>
  </si>
  <si>
    <t>2х мест. ЛЮКС/реб от 4-12 лет с доп. мест. (цена за номер)</t>
  </si>
  <si>
    <t>69,5/17</t>
  </si>
  <si>
    <t>83/19</t>
  </si>
  <si>
    <t>110/20</t>
  </si>
  <si>
    <t>134/23</t>
  </si>
  <si>
    <t>2х мест. корпус Family/реб от 4-12 лет с доп. мест. (цена за номер)</t>
  </si>
  <si>
    <t>86/17</t>
  </si>
  <si>
    <t>104/19</t>
  </si>
  <si>
    <t>122/20</t>
  </si>
  <si>
    <t>141/23</t>
  </si>
  <si>
    <t>86/19</t>
  </si>
  <si>
    <t>Дети: до 3 лет без места-</t>
  </si>
  <si>
    <t>доп. место в люксе для взр - 27 дол (в люксе и в корпусе Family в стоимость номера разрешается селить до 3 чел)</t>
  </si>
  <si>
    <t>Пансионат «Вавилон» г. Чолпон-Ата</t>
  </si>
  <si>
    <t>до 03.07</t>
  </si>
  <si>
    <t>с 04.07-21.08</t>
  </si>
  <si>
    <t>22.08-30.09</t>
  </si>
  <si>
    <t>Люкс семейный, 2 комн. 2 местный с кухней</t>
  </si>
  <si>
    <t>Люкс категория А, 2 местный однокомнатный</t>
  </si>
  <si>
    <t>Люкс категория В, 2 местный</t>
  </si>
  <si>
    <t>Люкс категория С, одноместный</t>
  </si>
  <si>
    <t>Оплата за детей: до 3 лет – без доп. кровати , питание - 15 дол</t>
  </si>
  <si>
    <t>до 3.07 в 2х местном: 4 -12 лет с доп. местом -22 дол, взрослый – 26 дол</t>
  </si>
  <si>
    <t>с 04.07-21.08 в 2х местном: 4 -12 лет с доп. местом -23 дол, взрослый –27 дол</t>
  </si>
  <si>
    <t>в люксе категории В -- ДОП МЕСТ НЕТ !!!!!</t>
  </si>
  <si>
    <t>Residence Twin Room, однокомнатный 1 чел</t>
  </si>
  <si>
    <t>Twin Room,однокомнатный 2 чел</t>
  </si>
  <si>
    <t>Junior Suit Room, однокомнатный 3 чел</t>
  </si>
  <si>
    <t>Suit Room, двухкомнатный 4 чел</t>
  </si>
  <si>
    <t>Tower Suit Room 6 чел</t>
  </si>
  <si>
    <t>Holiday Apartment Standart Apartment 4 чел</t>
  </si>
  <si>
    <t>Familly Apartment 6 чел</t>
  </si>
  <si>
    <t>Corona Villa 8 чел</t>
  </si>
  <si>
    <t>Доп. место:</t>
  </si>
  <si>
    <t>Обед – 17 дол/чел, ужин –12 дол/чел</t>
  </si>
  <si>
    <t>Включен только завтрак, тренажерный зал!!!!</t>
  </si>
  <si>
    <t>Отель «Акун – Иссык-Куль» с. Кара -Ой</t>
  </si>
  <si>
    <t>до 07.07</t>
  </si>
  <si>
    <t>22.08-18.09</t>
  </si>
  <si>
    <t>с 19.09</t>
  </si>
  <si>
    <t>Корпус полу-люкс</t>
  </si>
  <si>
    <t>1комнатный – 2 местный (тип 1)</t>
  </si>
  <si>
    <t>1комнатный – 2 местный (тип 2)</t>
  </si>
  <si>
    <t>2комнатный - 2 местный</t>
  </si>
  <si>
    <t>2комнатный – 3 местный</t>
  </si>
  <si>
    <t>2комнатный – 4 местный</t>
  </si>
  <si>
    <t>Коттедж "Салкын"</t>
  </si>
  <si>
    <t>2комнатный - 4 местный</t>
  </si>
  <si>
    <t>Коттедж "Чынар"</t>
  </si>
  <si>
    <t>2 комнатный – 3 местный</t>
  </si>
  <si>
    <t>2 комнатный – 4 местный</t>
  </si>
  <si>
    <t>Коттедж "Дениз"</t>
  </si>
  <si>
    <t>1комнатный - 2 местный</t>
  </si>
  <si>
    <t>Коттедж "Белек"</t>
  </si>
  <si>
    <t>2 комнатный - 2 местный</t>
  </si>
  <si>
    <t>2 комнатный - 4 местный</t>
  </si>
  <si>
    <t>Коттедж "Толкун"</t>
  </si>
  <si>
    <t>1комнатный 2 местный</t>
  </si>
  <si>
    <t>1комнатный 3 местный</t>
  </si>
  <si>
    <t>2 комнатный 2 местный</t>
  </si>
  <si>
    <t>2 комнатный 3 местный</t>
  </si>
  <si>
    <t>Коттедж "Тумар"</t>
  </si>
  <si>
    <t>3 комнатный 4-местный</t>
  </si>
  <si>
    <t>4 комнатный 5-местный</t>
  </si>
  <si>
    <t>Корпус "Deniz Resort"</t>
  </si>
  <si>
    <t>1комнатный - 2 местный Standart</t>
  </si>
  <si>
    <t>1комнатный - 2 местный Superior</t>
  </si>
  <si>
    <t>1комнатный - 2 местный Suite</t>
  </si>
  <si>
    <t>2комнатный - 4 местный Family room</t>
  </si>
  <si>
    <t>Кыргыз айылы Юрта (2 чел)</t>
  </si>
  <si>
    <t>Оплата за детей: до 5 лет – без предоставления доп. кровати, завтрак – 8 дол</t>
  </si>
  <si>
    <t>Включено 3х разовое питание (завтрак – швед. стол с 8.07 по 21.08)</t>
  </si>
  <si>
    <t>бассейн, автостоянка</t>
  </si>
  <si>
    <t>Клуб - отель «Royal Beach» с. Чок-Тал</t>
  </si>
  <si>
    <t>01.06- 30.06</t>
  </si>
  <si>
    <t>01.07- 20.08</t>
  </si>
  <si>
    <t>10.09-29.12</t>
  </si>
  <si>
    <t>20.08- 31.08</t>
  </si>
  <si>
    <t>КОРПУС:</t>
  </si>
  <si>
    <t>1 комнатный 2 местный стандарт</t>
  </si>
  <si>
    <t>1 комнатный 3 местный стандарт</t>
  </si>
  <si>
    <t>2 комнатный 2 местный люкс</t>
  </si>
  <si>
    <t>БУНГАЛО:</t>
  </si>
  <si>
    <t>1 комнатный 2 местный полулюкс</t>
  </si>
  <si>
    <t>3 комнатный 4 местный полулюкс</t>
  </si>
  <si>
    <t>3 комнатный 4 местный люкс (70 кв.м)</t>
  </si>
  <si>
    <t>3 комнатный 4 местный люкс (110 кв.м)</t>
  </si>
  <si>
    <t>Дети: от 1 до 3х лет без места, опачивается только питание - 15 дол, стоимость взр питания - 20 дол</t>
  </si>
  <si>
    <t>Доп. место: оплачивается 55% от стоимости 1го места в номере</t>
  </si>
  <si>
    <t>Пансионат «Синегорье», с. Корумды</t>
  </si>
  <si>
    <t>01.06-10.07</t>
  </si>
  <si>
    <t>11.07-21.08</t>
  </si>
  <si>
    <t>Коттеджи: Однокомнатный двухместный стандарт</t>
  </si>
  <si>
    <t>Двухкомнатный двухместный стандарт</t>
  </si>
  <si>
    <t>Двухкомнатный двухместный улучшенный</t>
  </si>
  <si>
    <t>Двухкомнатный семейный (2+2) 4 чел</t>
  </si>
  <si>
    <t>Трехкомнатный семейный (4+2) 6 чел</t>
  </si>
  <si>
    <t>Дети: до 3 лет без места и питания- бесплатно,</t>
  </si>
  <si>
    <t>от 3-12 лет с питанием -25дол , доп. место с 12 лет и старше - 35дол</t>
  </si>
  <si>
    <t>Отель "Три Короны" г. Чолпон-Ата</t>
  </si>
  <si>
    <t>Стоимость размещения - за номер</t>
  </si>
  <si>
    <t>19.09-23.06</t>
  </si>
  <si>
    <t>1 местный , цоколь</t>
  </si>
  <si>
    <t>1 местный улучшенный</t>
  </si>
  <si>
    <t>2х местный стандарт, цоколь</t>
  </si>
  <si>
    <t>2х местный улучшенный</t>
  </si>
  <si>
    <t>2х комн 4х местный стандарт</t>
  </si>
  <si>
    <t>2х местный полулюкс (без балкона)</t>
  </si>
  <si>
    <t>2х комн 4х местный полулюкс</t>
  </si>
  <si>
    <t>2х местный люкс</t>
  </si>
  <si>
    <t>3х местный люкс</t>
  </si>
  <si>
    <t>Аппартаменты (4 чел)</t>
  </si>
  <si>
    <t>Оплата за детей: до 3х лет – стоимость питания без места – 12 дол</t>
  </si>
  <si>
    <t>c 3х до 12 лет доп. место с питанием – 19 дол, доп место взр с питанием - 25 дол</t>
  </si>
  <si>
    <t>Гостевой дом «МИФ» г. Чолпон-Ата</t>
  </si>
  <si>
    <t>до 9.07,</t>
  </si>
  <si>
    <t>10.07 - 24.08</t>
  </si>
  <si>
    <t>с 25.08</t>
  </si>
  <si>
    <t>Полу-люкс 2х, 3х местный</t>
  </si>
  <si>
    <t>Дети: скидка на осн. месте до 7 лет - 15%.</t>
  </si>
  <si>
    <t>Пансионат «Марко Поло» с. Боз Бешик, ЮЖНЫЙ БЕРЕГ</t>
  </si>
  <si>
    <t>с 05.09</t>
  </si>
  <si>
    <t>22.08-04.09</t>
  </si>
  <si>
    <t>Корпус:</t>
  </si>
  <si>
    <t>2х, 3х местный эконом (туалет и душ на блок, в номере ТВ и холодильник)</t>
  </si>
  <si>
    <t>1но местный стандарт (ТВ и холодильник, туалет и душ)</t>
  </si>
  <si>
    <t>2х местный стандарт однокомнатный (ТВ и холодильник, туалет и душ)</t>
  </si>
  <si>
    <t>2х местный стандарт двухкомнатный (ТВ и холодильник, туалет и душ)</t>
  </si>
  <si>
    <t>Коттеджи:</t>
  </si>
  <si>
    <t>1 местный люкс категории С (ТВ и холодильник, туалет и душ)</t>
  </si>
  <si>
    <t>2х местный люкс категории В (ТВ и холодильник, туалет и душ)</t>
  </si>
  <si>
    <t>2х местный однокомнатный люкс категории А (ТВ и холодильник, туалет и душ)</t>
  </si>
  <si>
    <t>2х местный двухкомнатный люкс семейный, с кухней (ТВ и холодильник, туалет и душ)</t>
  </si>
  <si>
    <t>Оплата за детей: до 3 лет – без доп. кровати , питание - 16 дол</t>
  </si>
  <si>
    <t>Доп место в корпусе: от 4 -12 лет с доп. местом - 25 дол, взрослый – 33 дол</t>
  </si>
  <si>
    <t>Доп место в коттеджах: от 4 -12 лет с доп. местом - 29 дол, взрослый – 33 дол</t>
  </si>
  <si>
    <t>в 3х местн. экономе и 1но мест. стандарте -- ДОП МЕСТ НЕТ !!!!!</t>
  </si>
  <si>
    <t>Трансфер Алматы - Иссык-Куль: машина –  180 $, микроавтобус (18 мест) –   470$</t>
  </si>
  <si>
    <t>Трансфер Бишкек - Иссык-Куль: машина – 65 $, минивен (6 мест) - 90$ , микроавтобус (18 мест) –  165 $</t>
  </si>
  <si>
    <t>Трансфер Аэропорт  «Манас»- Иссык-Куль: машина -70$, минивен (6 мест) - 100$, микроавтобус (18 мест)  - 190$</t>
  </si>
  <si>
    <t>Трансфер на рейсовом автобусе: Алматы-Чолпон-Ата – (взр /реб до 12 л) 25$/22$,  Бишкек-Чолпон-Ата- 9$</t>
  </si>
  <si>
    <t>минивен 6 мест</t>
  </si>
  <si>
    <t>Оплата за детей: до 3х лет без места , за питание - 1100 руб.</t>
  </si>
  <si>
    <t>доп. место в люксе для взр - 1900 руб. (в люксе и в корпусе Family в стоимость номера разрешается селить до 3 чел)</t>
  </si>
  <si>
    <t>1500/1200</t>
  </si>
  <si>
    <t>1800/1500</t>
  </si>
  <si>
    <t>2200/1800</t>
  </si>
  <si>
    <t>2700/2100</t>
  </si>
  <si>
    <t>2000/1500</t>
  </si>
  <si>
    <t>8600/1400</t>
  </si>
  <si>
    <t>5900/1400</t>
  </si>
  <si>
    <t>6100/1400</t>
  </si>
  <si>
    <t>9400/1700</t>
  </si>
  <si>
    <t>9900/1700</t>
  </si>
  <si>
    <t>7700/1400</t>
  </si>
  <si>
    <t>7300/1400</t>
  </si>
  <si>
    <t>4900/1200</t>
  </si>
  <si>
    <t>6100/1200</t>
  </si>
  <si>
    <t>Оплата за детей: до 3 лет – без доп. кровати , питание - 1100 руб.</t>
  </si>
  <si>
    <t>до 3.07 в 2х местном: 4 -12 лет с доп. местом - 1600 руб., взрослый – 1900 руб.</t>
  </si>
  <si>
    <t>с 04.07-21.08 в 2х местном: 4 -12 лет с доп. местом - 1700 руб., взрослый – 1900 руб.</t>
  </si>
  <si>
    <t>Обед – 1200 руб/чел, ужин – 900 руб/чел</t>
  </si>
  <si>
    <t>Обед –1200 руб /чел, ужин - 1200 руб/чел</t>
  </si>
  <si>
    <t>3300/2600</t>
  </si>
  <si>
    <t>4100/3100</t>
  </si>
  <si>
    <t>Обед/ужин октябрь-июнь –1000 руб /чел, обед/ужин июль-сентябрь - 1200 руб/чел</t>
  </si>
  <si>
    <t>3200/2800</t>
  </si>
  <si>
    <t>4200/3200</t>
  </si>
  <si>
    <t>Оплата за детей: до 5 лет – без предоставления доп. кровати, завтрак – 600 руб.</t>
  </si>
  <si>
    <t>Дети: от 1 до 3х лет без места, опачивается только питание - 1100 руб, стоимость взр питания - 1400 руб.</t>
  </si>
  <si>
    <t>от 3-12 лет с питанием - 1800 руб., доп. место с 12 лет и старше - 2500 руб.</t>
  </si>
  <si>
    <t>Дети: до 5 лет без места и питания - бесплатно, питание без места до 12 лет - 1800 руб.</t>
  </si>
  <si>
    <t>Доп. место до 12 лет - 2800 руб.</t>
  </si>
  <si>
    <t>Оплата за детей: до 3х лет – стоимость питания без места – 900 руб.</t>
  </si>
  <si>
    <t>c 3х до 12 лет доп. место с питанием – 1400 руб., доп место взр с питанием - 1800 руб.</t>
  </si>
  <si>
    <t>Оплата за детей: до 3 лет – без доп. кровати , питание - 1200 руб.</t>
  </si>
  <si>
    <t>Доп место в корпусе: от 4 -12 лет с доп. местом - 1800 руб., взрослый – 2300 руб.</t>
  </si>
  <si>
    <t>Доп место в коттеджах: от 4 -12 лет с доп. местом - 2100 руб., взрослый – 2300 руб.</t>
  </si>
  <si>
    <t xml:space="preserve"> Июль</t>
  </si>
  <si>
    <t xml:space="preserve">  Август</t>
  </si>
  <si>
    <t>1-но местный  1 этаж</t>
  </si>
  <si>
    <t>2х местный  1 этаж</t>
  </si>
  <si>
    <t>1-но местный  ПОЛУЛЮКС 4 этаж</t>
  </si>
  <si>
    <t xml:space="preserve">2х местный ЛЮКС </t>
  </si>
  <si>
    <t>***В коттеджах дополнительно оплачивается: питание -1345 руб , лечение - 575 руб</t>
  </si>
  <si>
    <t>Оплата за детей: до 5 лет  - стоимость питания без места. - 855 руб</t>
  </si>
  <si>
    <t xml:space="preserve">1но местный номер </t>
  </si>
  <si>
    <t>2х, 3х  местный номер категории 3 , (нет лечения)</t>
  </si>
  <si>
    <t>Корпус №1 «Алтын»</t>
  </si>
  <si>
    <t>2х, 3х местный номер  категории 1 (нет лечения)</t>
  </si>
  <si>
    <t>Оплата за детей:  до 5 лет –  стоимость питания без места – 1040 руб , до 12 лет на основное место – 7%,</t>
  </si>
  <si>
    <t>от 5-12 лет на доп. месте (БЕЗ ЛЕЧЕНИЯ)  июль, август -1760 руб , остальной период - 1295 руб, лечение - 940 руб</t>
  </si>
  <si>
    <t xml:space="preserve">Июль, </t>
  </si>
  <si>
    <t xml:space="preserve"> Сентябрь</t>
  </si>
  <si>
    <t>1комнатный – 3 местный  стандарт Корп 21</t>
  </si>
  <si>
    <t>Оплата за детей:   до 3х лет стоимость питания без доп места - 1245 руб</t>
  </si>
  <si>
    <t>до 5 лет на основном месте скидка 20%.</t>
  </si>
  <si>
    <t xml:space="preserve">Доп. место (полулюкс и люкс)  без лечения - 1915 руб , лечение - 1090 руб </t>
  </si>
  <si>
    <t>Доп место только в ЛЮКСАХ: до 12 лет - 13 дол без питания и лечения, питание - 10 дол, лечение - 6 дол</t>
  </si>
  <si>
    <t>2х местный двухкомнатный люкс семейный, с кухней (ТВ, холодильник, туалет, душ)</t>
  </si>
  <si>
    <t>Гостевой дом  «Лабиринт»  г. Чолпон-Ата</t>
  </si>
  <si>
    <t>Рос. РУБ</t>
  </si>
  <si>
    <t>01.07-25.08</t>
  </si>
  <si>
    <t xml:space="preserve">В стоимость включено трехразовое питание.       </t>
  </si>
  <si>
    <t>Полу-люкс      2х, 3х местный</t>
  </si>
  <si>
    <t>Дети:  скидка на третье место  до 7 лет - 20 %.</t>
  </si>
  <si>
    <t>Гостевой дом  «Адилет»  г. Чолпон-Ата</t>
  </si>
  <si>
    <t>01.06-09.07</t>
  </si>
  <si>
    <t>10.07-25.08</t>
  </si>
  <si>
    <t xml:space="preserve">В стоимость включено 3х разовое питание.       </t>
  </si>
  <si>
    <t>Полулюкс   2х, 3х местный</t>
  </si>
  <si>
    <t xml:space="preserve">Люкс  4х местный </t>
  </si>
  <si>
    <t>Гостевой дом  «Татьяна»  г. Чолпон-Ата</t>
  </si>
  <si>
    <t xml:space="preserve">Июнь, </t>
  </si>
  <si>
    <t>Июль-</t>
  </si>
  <si>
    <t>Дети:    скидка на осн. месте  до 7 лет - .</t>
  </si>
  <si>
    <t>Отель «Талисман- Виллидж» с. Бостери</t>
  </si>
  <si>
    <t>01.06-30.06</t>
  </si>
  <si>
    <t>01.07-04.09</t>
  </si>
  <si>
    <t>05.09-30.09</t>
  </si>
  <si>
    <t>2х местный стандарт</t>
  </si>
  <si>
    <t>2х местный Superior</t>
  </si>
  <si>
    <t>2х местный Superior коттдеж</t>
  </si>
  <si>
    <t>3х комнатный 4х местный коттедж</t>
  </si>
  <si>
    <t>Оплата за детей: до 3 лет – без доп. места- бесплатно, доп место с 3х до 12лет - 25 дол</t>
  </si>
  <si>
    <t>Доп. место для взр - 45 дол, питание для реб - 15 дол, взр - 21 дол</t>
  </si>
  <si>
    <t>Оплата за детей: до 3 лет  без доп. места- бесплатно, доп место с 3х до 12лет - 1750 руб.</t>
  </si>
  <si>
    <t>Доп. место для взр - 3150 руб., питание для реб. - 1050 руб., взр. - 1470 руб.</t>
  </si>
  <si>
    <t>Гостевой дом  «Лаcточка»  г. Чолпон-Ата</t>
  </si>
  <si>
    <t>Включено только проживание, без питания.</t>
  </si>
  <si>
    <t>Улучшенный,       1 местный</t>
  </si>
  <si>
    <t xml:space="preserve">                               2, 3х местный </t>
  </si>
  <si>
    <t>Оплата за детей: до 5 лет - стоимость питания без доп. места - 950 руб.</t>
  </si>
  <si>
    <t>26.08-20.09</t>
  </si>
  <si>
    <t>Гостевой дом  «Аристократ»  г. Чолпон-Ата</t>
  </si>
  <si>
    <t xml:space="preserve">В стоимость включено двухразовое питание.       </t>
  </si>
  <si>
    <t>Дети:    скидка на осн. месте  до 7 лет - 20% .</t>
  </si>
  <si>
    <t>Пансионат "Золотые Пески", с. Бостери</t>
  </si>
  <si>
    <t>01.07-31.08</t>
  </si>
  <si>
    <t>без питания</t>
  </si>
  <si>
    <t>01.09-10.09</t>
  </si>
  <si>
    <t>Глав корпус "Полулюкс" 2,3,4 мест номера и блок (2+2)</t>
  </si>
  <si>
    <t>Трехразовое питание в кафе - 11 дол</t>
  </si>
  <si>
    <t>Гостевой дом  «Гостиный двор»,  с. Бостери</t>
  </si>
  <si>
    <t>25.05-25.06</t>
  </si>
  <si>
    <t>26.06-10.07</t>
  </si>
  <si>
    <t>11.07-28.08</t>
  </si>
  <si>
    <t>29.08-15.09</t>
  </si>
  <si>
    <t>Корпус № 1,2,3</t>
  </si>
  <si>
    <t>2х, 3х, 4х местный полулюкс</t>
  </si>
  <si>
    <t>Деревянные коттеджи</t>
  </si>
  <si>
    <t>2х местный полулюкс</t>
  </si>
  <si>
    <t>Коттеджи</t>
  </si>
  <si>
    <t xml:space="preserve">2х комннатный 4х местный люкс </t>
  </si>
  <si>
    <t>Трехразовое питание:  800 руб</t>
  </si>
  <si>
    <t>Оплата за детей: до 5  лет места бесплатно</t>
  </si>
  <si>
    <t>Трехразовое питание в кафе - 800 руб.</t>
  </si>
  <si>
    <t>Оплата за детей: до 6 лет – стоимость питания без доп. места 545 руб.</t>
  </si>
  <si>
    <t>Доп место (только в Люксах!): до 12 лет - 720 руб. Питание -545 руб. Лечение - 300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</si>
</sst>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6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Arimo"/>
      <family val="0"/>
    </font>
    <font>
      <b/>
      <sz val="10"/>
      <name val="Arial Cyr"/>
      <family val="0"/>
    </font>
    <font>
      <b/>
      <sz val="10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0"/>
      <name val="Arimo"/>
      <family val="0"/>
    </font>
    <font>
      <b/>
      <sz val="10"/>
      <color indexed="10"/>
      <name val="Arimo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i/>
      <sz val="10"/>
      <color rgb="FFFF0000"/>
      <name val="Arimo"/>
      <family val="0"/>
    </font>
    <font>
      <b/>
      <sz val="10"/>
      <color rgb="FFFF0000"/>
      <name val="Arimo"/>
      <family val="0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b/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FF0000"/>
      <name val="Arial"/>
      <family val="2"/>
    </font>
    <font>
      <b/>
      <i/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/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indent="8"/>
    </xf>
    <xf numFmtId="0" fontId="0" fillId="0" borderId="0" xfId="0" applyAlignment="1">
      <alignment horizontal="left" indent="6"/>
    </xf>
    <xf numFmtId="0" fontId="16" fillId="0" borderId="0" xfId="0" applyFont="1" applyAlignment="1">
      <alignment horizontal="left" indent="6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 indent="6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73" fillId="0" borderId="0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12" fillId="0" borderId="0" xfId="0" applyFont="1" applyAlignment="1">
      <alignment vertic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0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20" fillId="0" borderId="19" xfId="0" applyFont="1" applyBorder="1" applyAlignment="1">
      <alignment wrapText="1"/>
    </xf>
    <xf numFmtId="0" fontId="74" fillId="0" borderId="19" xfId="0" applyFont="1" applyBorder="1" applyAlignment="1">
      <alignment/>
    </xf>
    <xf numFmtId="0" fontId="7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75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0" fillId="0" borderId="2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74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6" fillId="33" borderId="20" xfId="0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77" fillId="33" borderId="27" xfId="0" applyFont="1" applyFill="1" applyBorder="1" applyAlignment="1">
      <alignment wrapText="1"/>
    </xf>
    <xf numFmtId="0" fontId="77" fillId="33" borderId="0" xfId="0" applyFont="1" applyFill="1" applyBorder="1" applyAlignment="1">
      <alignment wrapText="1"/>
    </xf>
    <xf numFmtId="0" fontId="77" fillId="0" borderId="21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0" fontId="76" fillId="33" borderId="21" xfId="0" applyFont="1" applyFill="1" applyBorder="1" applyAlignment="1">
      <alignment wrapText="1"/>
    </xf>
    <xf numFmtId="0" fontId="3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8" fillId="3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/>
    </xf>
    <xf numFmtId="0" fontId="75" fillId="33" borderId="2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75" fillId="0" borderId="2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79" fillId="0" borderId="22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76" fillId="33" borderId="22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79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79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0" fontId="75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5" fillId="0" borderId="27" xfId="0" applyFont="1" applyBorder="1" applyAlignment="1">
      <alignment/>
    </xf>
    <xf numFmtId="0" fontId="20" fillId="0" borderId="28" xfId="0" applyFont="1" applyBorder="1" applyAlignment="1">
      <alignment wrapText="1"/>
    </xf>
    <xf numFmtId="0" fontId="6" fillId="0" borderId="2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20" fillId="0" borderId="30" xfId="0" applyFont="1" applyBorder="1" applyAlignment="1">
      <alignment wrapText="1"/>
    </xf>
    <xf numFmtId="0" fontId="6" fillId="0" borderId="31" xfId="0" applyFont="1" applyBorder="1" applyAlignment="1">
      <alignment/>
    </xf>
    <xf numFmtId="0" fontId="20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5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0" fillId="0" borderId="33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0" fillId="0" borderId="36" xfId="0" applyFont="1" applyBorder="1" applyAlignment="1">
      <alignment wrapText="1"/>
    </xf>
    <xf numFmtId="0" fontId="76" fillId="33" borderId="18" xfId="0" applyFont="1" applyFill="1" applyBorder="1" applyAlignment="1">
      <alignment wrapText="1"/>
    </xf>
    <xf numFmtId="0" fontId="11" fillId="0" borderId="18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8" fillId="33" borderId="18" xfId="0" applyFont="1" applyFill="1" applyBorder="1" applyAlignment="1">
      <alignment horizontal="center" wrapText="1"/>
    </xf>
    <xf numFmtId="0" fontId="3" fillId="0" borderId="37" xfId="0" applyFont="1" applyBorder="1" applyAlignment="1">
      <alignment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1" fillId="0" borderId="3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0" fillId="0" borderId="40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4" fillId="0" borderId="31" xfId="0" applyFont="1" applyBorder="1" applyAlignment="1">
      <alignment/>
    </xf>
    <xf numFmtId="0" fontId="77" fillId="33" borderId="31" xfId="0" applyFont="1" applyFill="1" applyBorder="1" applyAlignment="1">
      <alignment wrapText="1"/>
    </xf>
    <xf numFmtId="0" fontId="77" fillId="0" borderId="35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75" fillId="0" borderId="40" xfId="0" applyFont="1" applyBorder="1" applyAlignment="1">
      <alignment/>
    </xf>
    <xf numFmtId="0" fontId="75" fillId="0" borderId="40" xfId="0" applyFont="1" applyBorder="1" applyAlignment="1">
      <alignment horizontal="center"/>
    </xf>
    <xf numFmtId="0" fontId="20" fillId="0" borderId="35" xfId="0" applyFont="1" applyBorder="1" applyAlignment="1">
      <alignment wrapText="1"/>
    </xf>
    <xf numFmtId="0" fontId="75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33" xfId="0" applyFont="1" applyBorder="1" applyAlignment="1">
      <alignment vertical="top" wrapText="1"/>
    </xf>
    <xf numFmtId="0" fontId="79" fillId="0" borderId="31" xfId="0" applyFont="1" applyBorder="1" applyAlignment="1">
      <alignment/>
    </xf>
    <xf numFmtId="0" fontId="3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/>
    </xf>
    <xf numFmtId="0" fontId="3" fillId="0" borderId="3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79" fillId="0" borderId="3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79" fillId="0" borderId="3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75" fillId="0" borderId="43" xfId="0" applyFont="1" applyBorder="1" applyAlignment="1">
      <alignment/>
    </xf>
    <xf numFmtId="14" fontId="3" fillId="0" borderId="44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11" fillId="0" borderId="55" xfId="0" applyFont="1" applyBorder="1" applyAlignment="1">
      <alignment horizontal="center"/>
    </xf>
    <xf numFmtId="0" fontId="20" fillId="0" borderId="45" xfId="0" applyFont="1" applyBorder="1" applyAlignment="1">
      <alignment/>
    </xf>
    <xf numFmtId="0" fontId="3" fillId="0" borderId="35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2" xfId="0" applyFont="1" applyBorder="1" applyAlignment="1">
      <alignment/>
    </xf>
    <xf numFmtId="0" fontId="3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3" fillId="0" borderId="49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4" xfId="0" applyFont="1" applyBorder="1" applyAlignment="1">
      <alignment/>
    </xf>
    <xf numFmtId="0" fontId="80" fillId="34" borderId="40" xfId="0" applyFont="1" applyFill="1" applyBorder="1" applyAlignment="1">
      <alignment/>
    </xf>
    <xf numFmtId="0" fontId="20" fillId="0" borderId="41" xfId="0" applyFont="1" applyBorder="1" applyAlignment="1">
      <alignment/>
    </xf>
    <xf numFmtId="0" fontId="4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6" xfId="0" applyFont="1" applyBorder="1" applyAlignment="1">
      <alignment/>
    </xf>
    <xf numFmtId="0" fontId="77" fillId="34" borderId="51" xfId="0" applyFont="1" applyFill="1" applyBorder="1" applyAlignment="1">
      <alignment/>
    </xf>
    <xf numFmtId="0" fontId="77" fillId="33" borderId="31" xfId="0" applyFont="1" applyFill="1" applyBorder="1" applyAlignment="1">
      <alignment horizontal="left"/>
    </xf>
    <xf numFmtId="0" fontId="78" fillId="34" borderId="48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0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43" xfId="0" applyFont="1" applyBorder="1" applyAlignment="1">
      <alignment vertical="top" wrapText="1"/>
    </xf>
    <xf numFmtId="0" fontId="1" fillId="0" borderId="44" xfId="0" applyFont="1" applyBorder="1" applyAlignment="1">
      <alignment horizontal="center"/>
    </xf>
    <xf numFmtId="0" fontId="6" fillId="0" borderId="35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3" fillId="0" borderId="45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6" fillId="0" borderId="50" xfId="0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8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8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7" fillId="0" borderId="59" xfId="0" applyFont="1" applyBorder="1" applyAlignment="1">
      <alignment/>
    </xf>
    <xf numFmtId="0" fontId="74" fillId="0" borderId="0" xfId="0" applyFont="1" applyAlignment="1">
      <alignment/>
    </xf>
    <xf numFmtId="0" fontId="20" fillId="0" borderId="59" xfId="0" applyFont="1" applyBorder="1" applyAlignment="1">
      <alignment/>
    </xf>
    <xf numFmtId="0" fontId="82" fillId="0" borderId="43" xfId="0" applyFont="1" applyBorder="1" applyAlignment="1">
      <alignment/>
    </xf>
    <xf numFmtId="0" fontId="77" fillId="0" borderId="42" xfId="0" applyFont="1" applyBorder="1" applyAlignment="1">
      <alignment horizontal="center"/>
    </xf>
    <xf numFmtId="0" fontId="79" fillId="0" borderId="44" xfId="0" applyFont="1" applyBorder="1" applyAlignment="1">
      <alignment/>
    </xf>
    <xf numFmtId="0" fontId="77" fillId="0" borderId="44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76" fillId="0" borderId="43" xfId="0" applyFont="1" applyBorder="1" applyAlignment="1">
      <alignment/>
    </xf>
    <xf numFmtId="0" fontId="76" fillId="0" borderId="48" xfId="0" applyFont="1" applyBorder="1" applyAlignment="1">
      <alignment horizontal="center"/>
    </xf>
    <xf numFmtId="0" fontId="76" fillId="0" borderId="42" xfId="0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6" fillId="0" borderId="44" xfId="0" applyFont="1" applyBorder="1" applyAlignment="1">
      <alignment/>
    </xf>
    <xf numFmtId="0" fontId="76" fillId="0" borderId="44" xfId="0" applyFont="1" applyBorder="1" applyAlignment="1">
      <alignment horizontal="center"/>
    </xf>
    <xf numFmtId="0" fontId="77" fillId="0" borderId="46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45" xfId="0" applyFont="1" applyBorder="1" applyAlignment="1">
      <alignment/>
    </xf>
    <xf numFmtId="0" fontId="77" fillId="0" borderId="51" xfId="0" applyFont="1" applyBorder="1" applyAlignment="1">
      <alignment/>
    </xf>
    <xf numFmtId="0" fontId="20" fillId="0" borderId="50" xfId="0" applyFont="1" applyBorder="1" applyAlignment="1">
      <alignment/>
    </xf>
    <xf numFmtId="0" fontId="79" fillId="0" borderId="43" xfId="0" applyFont="1" applyBorder="1" applyAlignment="1">
      <alignment/>
    </xf>
    <xf numFmtId="0" fontId="77" fillId="0" borderId="43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77" fillId="0" borderId="4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8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8" xfId="0" applyFont="1" applyBorder="1" applyAlignment="1">
      <alignment horizontal="center"/>
    </xf>
    <xf numFmtId="0" fontId="75" fillId="0" borderId="44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83" fillId="0" borderId="44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3" fillId="0" borderId="3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1" fillId="0" borderId="59" xfId="0" applyFont="1" applyBorder="1" applyAlignment="1">
      <alignment/>
    </xf>
    <xf numFmtId="0" fontId="10" fillId="0" borderId="50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77" fillId="0" borderId="1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75" fillId="0" borderId="18" xfId="0" applyFont="1" applyBorder="1" applyAlignment="1">
      <alignment vertical="top" wrapText="1"/>
    </xf>
    <xf numFmtId="0" fontId="3" fillId="0" borderId="42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6" fillId="34" borderId="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20" fillId="0" borderId="61" xfId="0" applyFont="1" applyBorder="1" applyAlignment="1">
      <alignment wrapText="1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0" fillId="0" borderId="64" xfId="0" applyFont="1" applyBorder="1" applyAlignment="1">
      <alignment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0" fillId="0" borderId="67" xfId="0" applyFont="1" applyBorder="1" applyAlignment="1">
      <alignment wrapText="1"/>
    </xf>
    <xf numFmtId="0" fontId="20" fillId="0" borderId="68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2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5" fillId="0" borderId="44" xfId="0" applyFont="1" applyBorder="1" applyAlignment="1">
      <alignment horizontal="center"/>
    </xf>
    <xf numFmtId="0" fontId="6" fillId="0" borderId="4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2" xfId="0" applyFont="1" applyBorder="1" applyAlignment="1">
      <alignment/>
    </xf>
    <xf numFmtId="0" fontId="76" fillId="0" borderId="0" xfId="0" applyFont="1" applyAlignment="1">
      <alignment horizontal="center"/>
    </xf>
    <xf numFmtId="0" fontId="4" fillId="0" borderId="6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84" fillId="0" borderId="0" xfId="0" applyFont="1" applyAlignment="1">
      <alignment horizontal="center" wrapText="1"/>
    </xf>
    <xf numFmtId="0" fontId="85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76" fillId="0" borderId="0" xfId="0" applyFont="1" applyAlignment="1">
      <alignment horizontal="center" wrapText="1"/>
    </xf>
    <xf numFmtId="0" fontId="80" fillId="0" borderId="43" xfId="0" applyFont="1" applyBorder="1" applyAlignment="1">
      <alignment horizontal="center" wrapText="1"/>
    </xf>
    <xf numFmtId="0" fontId="3" fillId="0" borderId="43" xfId="0" applyFont="1" applyBorder="1" applyAlignment="1">
      <alignment/>
    </xf>
    <xf numFmtId="0" fontId="80" fillId="0" borderId="0" xfId="0" applyFont="1" applyAlignment="1">
      <alignment horizontal="center"/>
    </xf>
    <xf numFmtId="0" fontId="80" fillId="0" borderId="43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80" fillId="0" borderId="44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74" fillId="0" borderId="45" xfId="0" applyFont="1" applyBorder="1" applyAlignment="1">
      <alignment/>
    </xf>
    <xf numFmtId="0" fontId="20" fillId="0" borderId="59" xfId="0" applyFont="1" applyBorder="1" applyAlignment="1">
      <alignment/>
    </xf>
    <xf numFmtId="0" fontId="74" fillId="0" borderId="50" xfId="0" applyFont="1" applyBorder="1" applyAlignment="1">
      <alignment/>
    </xf>
    <xf numFmtId="0" fontId="75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74" fillId="0" borderId="48" xfId="0" applyFont="1" applyBorder="1" applyAlignment="1">
      <alignment/>
    </xf>
    <xf numFmtId="0" fontId="1" fillId="0" borderId="18" xfId="0" applyFont="1" applyBorder="1" applyAlignment="1">
      <alignment/>
    </xf>
    <xf numFmtId="0" fontId="84" fillId="0" borderId="18" xfId="0" applyFont="1" applyBorder="1" applyAlignment="1">
      <alignment horizontal="center" wrapText="1"/>
    </xf>
    <xf numFmtId="0" fontId="8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76" fillId="0" borderId="18" xfId="0" applyFont="1" applyBorder="1" applyAlignment="1">
      <alignment horizontal="center" wrapText="1"/>
    </xf>
    <xf numFmtId="0" fontId="80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80" fillId="0" borderId="18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/>
    </xf>
    <xf numFmtId="0" fontId="20" fillId="0" borderId="43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left" wrapText="1"/>
    </xf>
    <xf numFmtId="0" fontId="75" fillId="33" borderId="0" xfId="0" applyFont="1" applyFill="1" applyBorder="1" applyAlignment="1">
      <alignment horizontal="left" wrapText="1"/>
    </xf>
    <xf numFmtId="0" fontId="75" fillId="33" borderId="41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72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7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4"/>
  <sheetViews>
    <sheetView tabSelected="1" zoomScalePageLayoutView="0" workbookViewId="0" topLeftCell="A51">
      <selection activeCell="A64" sqref="A64"/>
    </sheetView>
  </sheetViews>
  <sheetFormatPr defaultColWidth="9.00390625" defaultRowHeight="12.75"/>
  <cols>
    <col min="1" max="1" width="48.125" style="0" customWidth="1"/>
    <col min="2" max="2" width="12.75390625" style="0" customWidth="1"/>
    <col min="3" max="3" width="11.875" style="0" customWidth="1"/>
    <col min="4" max="7" width="12.875" style="0" customWidth="1"/>
    <col min="8" max="8" width="4.25390625" style="0" hidden="1" customWidth="1"/>
    <col min="9" max="9" width="48.125" style="0" hidden="1" customWidth="1"/>
    <col min="10" max="10" width="12.75390625" style="0" hidden="1" customWidth="1"/>
    <col min="11" max="11" width="11.875" style="0" hidden="1" customWidth="1"/>
    <col min="12" max="12" width="12.875" style="0" hidden="1" customWidth="1"/>
    <col min="13" max="13" width="10.625" style="0" hidden="1" customWidth="1"/>
    <col min="14" max="14" width="39.375" style="0" hidden="1" customWidth="1"/>
    <col min="15" max="15" width="8.625" style="0" hidden="1" customWidth="1"/>
    <col min="16" max="25" width="9.125" style="0" hidden="1" customWidth="1"/>
    <col min="26" max="27" width="9.125" style="0" customWidth="1"/>
  </cols>
  <sheetData>
    <row r="1" spans="1:15" ht="18.75">
      <c r="A1" s="19" t="s">
        <v>87</v>
      </c>
      <c r="B1" s="20"/>
      <c r="C1" s="20"/>
      <c r="D1" s="20"/>
      <c r="H1">
        <v>70</v>
      </c>
      <c r="I1" s="64" t="s">
        <v>98</v>
      </c>
      <c r="J1" s="65"/>
      <c r="K1" s="65"/>
      <c r="L1" s="65"/>
      <c r="M1" s="65"/>
      <c r="N1" s="65"/>
      <c r="O1" s="65"/>
    </row>
    <row r="2" spans="1:15" ht="15.75" customHeight="1">
      <c r="A2" s="29" t="s">
        <v>88</v>
      </c>
      <c r="B2" s="30"/>
      <c r="C2" s="30"/>
      <c r="D2" s="30"/>
      <c r="E2" s="30"/>
      <c r="F2" s="30"/>
      <c r="G2" s="30"/>
      <c r="H2" s="30"/>
      <c r="I2" s="66" t="s">
        <v>99</v>
      </c>
      <c r="J2" s="65"/>
      <c r="K2" s="65"/>
      <c r="L2" s="65"/>
      <c r="M2" s="65"/>
      <c r="N2" s="65"/>
      <c r="O2" s="65"/>
    </row>
    <row r="3" spans="1:15" ht="7.5" customHeight="1">
      <c r="A3" s="29"/>
      <c r="B3" s="30"/>
      <c r="C3" s="30"/>
      <c r="D3" s="30"/>
      <c r="E3" s="30"/>
      <c r="F3" s="30"/>
      <c r="G3" s="30"/>
      <c r="H3" s="30"/>
      <c r="I3" s="66" t="s">
        <v>100</v>
      </c>
      <c r="J3" s="65"/>
      <c r="K3" s="65"/>
      <c r="L3" s="65"/>
      <c r="M3" s="65"/>
      <c r="N3" s="65"/>
      <c r="O3" s="65"/>
    </row>
    <row r="4" spans="1:15" ht="6.75" customHeight="1">
      <c r="A4" s="21"/>
      <c r="B4" s="20"/>
      <c r="C4" s="28"/>
      <c r="D4" s="20"/>
      <c r="E4" s="20"/>
      <c r="F4" s="20"/>
      <c r="G4" s="20"/>
      <c r="H4" s="20"/>
      <c r="I4" s="65"/>
      <c r="J4" s="65"/>
      <c r="K4" s="65"/>
      <c r="L4" s="65"/>
      <c r="M4" s="65"/>
      <c r="N4" s="65"/>
      <c r="O4" s="65"/>
    </row>
    <row r="5" spans="1:15" ht="13.5" thickBot="1">
      <c r="A5" s="17" t="s">
        <v>0</v>
      </c>
      <c r="B5" s="46" t="s">
        <v>80</v>
      </c>
      <c r="C5" s="37"/>
      <c r="I5" s="67" t="s">
        <v>0</v>
      </c>
      <c r="J5" s="68"/>
      <c r="K5" s="69" t="s">
        <v>101</v>
      </c>
      <c r="L5" s="68"/>
      <c r="M5" s="70" t="s">
        <v>80</v>
      </c>
      <c r="N5" s="68"/>
      <c r="O5" s="68"/>
    </row>
    <row r="6" spans="1:15" ht="13.5" customHeight="1">
      <c r="A6" s="215" t="s">
        <v>1</v>
      </c>
      <c r="B6" s="216" t="s">
        <v>102</v>
      </c>
      <c r="C6" s="217" t="s">
        <v>79</v>
      </c>
      <c r="D6" s="218" t="s">
        <v>103</v>
      </c>
      <c r="E6" s="218" t="s">
        <v>352</v>
      </c>
      <c r="F6" s="217" t="s">
        <v>53</v>
      </c>
      <c r="G6" s="217" t="s">
        <v>105</v>
      </c>
      <c r="H6" s="35"/>
      <c r="I6" s="71" t="s">
        <v>1</v>
      </c>
      <c r="J6" s="72" t="s">
        <v>102</v>
      </c>
      <c r="K6" s="73" t="s">
        <v>79</v>
      </c>
      <c r="L6" s="74" t="s">
        <v>103</v>
      </c>
      <c r="M6" s="74" t="s">
        <v>104</v>
      </c>
      <c r="N6" s="73" t="s">
        <v>53</v>
      </c>
      <c r="O6" s="73" t="s">
        <v>105</v>
      </c>
    </row>
    <row r="7" spans="1:15" ht="13.5" thickBot="1">
      <c r="A7" s="219" t="s">
        <v>106</v>
      </c>
      <c r="B7" s="220" t="s">
        <v>107</v>
      </c>
      <c r="C7" s="221"/>
      <c r="D7" s="222"/>
      <c r="E7" s="222" t="s">
        <v>353</v>
      </c>
      <c r="F7" s="223"/>
      <c r="G7" s="221"/>
      <c r="H7" s="35"/>
      <c r="I7" s="75" t="s">
        <v>106</v>
      </c>
      <c r="J7" s="76" t="s">
        <v>107</v>
      </c>
      <c r="K7" s="77"/>
      <c r="L7" s="77"/>
      <c r="M7" s="78" t="s">
        <v>108</v>
      </c>
      <c r="N7" s="77"/>
      <c r="O7" s="77"/>
    </row>
    <row r="8" spans="1:15" ht="12.75">
      <c r="A8" s="224" t="s">
        <v>354</v>
      </c>
      <c r="B8" s="225">
        <v>2430</v>
      </c>
      <c r="C8" s="226">
        <v>3195</v>
      </c>
      <c r="D8" s="227">
        <v>3505</v>
      </c>
      <c r="E8" s="228" t="s">
        <v>2</v>
      </c>
      <c r="F8" s="227">
        <v>4630</v>
      </c>
      <c r="G8" s="225">
        <v>2810</v>
      </c>
      <c r="H8" s="6"/>
      <c r="I8" s="79" t="s">
        <v>81</v>
      </c>
      <c r="J8" s="80">
        <v>32</v>
      </c>
      <c r="K8" s="80">
        <v>42.5</v>
      </c>
      <c r="L8" s="80">
        <v>46.5</v>
      </c>
      <c r="M8" s="80" t="s">
        <v>2</v>
      </c>
      <c r="N8" s="80">
        <v>61.5</v>
      </c>
      <c r="O8" s="80">
        <v>37.5</v>
      </c>
    </row>
    <row r="9" spans="1:15" ht="12.75">
      <c r="A9" s="229" t="s">
        <v>3</v>
      </c>
      <c r="B9" s="230">
        <v>2545</v>
      </c>
      <c r="C9" s="226">
        <v>3240</v>
      </c>
      <c r="D9" s="231">
        <v>3590</v>
      </c>
      <c r="E9" s="232" t="s">
        <v>2</v>
      </c>
      <c r="F9" s="231">
        <v>4665</v>
      </c>
      <c r="G9" s="230">
        <v>2895</v>
      </c>
      <c r="H9" s="6"/>
      <c r="I9" s="79" t="s">
        <v>3</v>
      </c>
      <c r="J9" s="80">
        <v>33.7</v>
      </c>
      <c r="K9" s="80">
        <v>43</v>
      </c>
      <c r="L9" s="80">
        <v>47.5</v>
      </c>
      <c r="M9" s="80" t="s">
        <v>2</v>
      </c>
      <c r="N9" s="80">
        <v>62</v>
      </c>
      <c r="O9" s="80">
        <v>38.5</v>
      </c>
    </row>
    <row r="10" spans="1:15" ht="12.75">
      <c r="A10" s="229" t="s">
        <v>4</v>
      </c>
      <c r="B10" s="230">
        <v>2370</v>
      </c>
      <c r="C10" s="226">
        <v>2895</v>
      </c>
      <c r="D10" s="231">
        <v>3125</v>
      </c>
      <c r="E10" s="232" t="s">
        <v>2</v>
      </c>
      <c r="F10" s="231">
        <v>4165</v>
      </c>
      <c r="G10" s="230">
        <v>2780</v>
      </c>
      <c r="H10" s="6"/>
      <c r="I10" s="79" t="s">
        <v>4</v>
      </c>
      <c r="J10" s="80">
        <v>31.5</v>
      </c>
      <c r="K10" s="80">
        <v>38.5</v>
      </c>
      <c r="L10" s="80">
        <v>41.5</v>
      </c>
      <c r="M10" s="80" t="s">
        <v>2</v>
      </c>
      <c r="N10" s="80">
        <v>55</v>
      </c>
      <c r="O10" s="80">
        <v>36.7</v>
      </c>
    </row>
    <row r="11" spans="1:15" ht="12.75">
      <c r="A11" s="229" t="s">
        <v>355</v>
      </c>
      <c r="B11" s="230">
        <v>2225</v>
      </c>
      <c r="C11" s="226">
        <v>2545</v>
      </c>
      <c r="D11" s="231">
        <v>2750</v>
      </c>
      <c r="E11" s="232">
        <v>3700</v>
      </c>
      <c r="F11" s="231">
        <v>3375</v>
      </c>
      <c r="G11" s="230">
        <v>2720</v>
      </c>
      <c r="H11" s="36"/>
      <c r="I11" s="79" t="s">
        <v>82</v>
      </c>
      <c r="J11" s="80">
        <v>29.5</v>
      </c>
      <c r="K11" s="80">
        <v>34</v>
      </c>
      <c r="L11" s="80">
        <v>36.5</v>
      </c>
      <c r="M11" s="80">
        <v>49</v>
      </c>
      <c r="N11" s="80">
        <v>45.5</v>
      </c>
      <c r="O11" s="80">
        <v>36.7</v>
      </c>
    </row>
    <row r="12" spans="1:15" ht="12.75">
      <c r="A12" s="229" t="s">
        <v>5</v>
      </c>
      <c r="B12" s="230">
        <v>2315</v>
      </c>
      <c r="C12" s="226">
        <v>2605</v>
      </c>
      <c r="D12" s="231">
        <v>2845</v>
      </c>
      <c r="E12" s="232">
        <v>3855</v>
      </c>
      <c r="F12" s="231">
        <v>3755</v>
      </c>
      <c r="G12" s="230">
        <v>2845</v>
      </c>
      <c r="H12" s="36"/>
      <c r="I12" s="79" t="s">
        <v>5</v>
      </c>
      <c r="J12" s="80">
        <v>30.5</v>
      </c>
      <c r="K12" s="80">
        <v>34.5</v>
      </c>
      <c r="L12" s="80">
        <v>38</v>
      </c>
      <c r="M12" s="80">
        <v>51</v>
      </c>
      <c r="N12" s="80">
        <v>49.7</v>
      </c>
      <c r="O12" s="80">
        <v>37.7</v>
      </c>
    </row>
    <row r="13" spans="1:15" ht="12.75">
      <c r="A13" s="229" t="s">
        <v>6</v>
      </c>
      <c r="B13" s="230">
        <v>2370</v>
      </c>
      <c r="C13" s="226">
        <v>2690</v>
      </c>
      <c r="D13" s="231">
        <v>3125</v>
      </c>
      <c r="E13" s="232">
        <v>4240</v>
      </c>
      <c r="F13" s="231">
        <v>4115</v>
      </c>
      <c r="G13" s="230">
        <v>3125</v>
      </c>
      <c r="H13" s="36"/>
      <c r="I13" s="79" t="s">
        <v>6</v>
      </c>
      <c r="J13" s="80">
        <v>31.5</v>
      </c>
      <c r="K13" s="80">
        <v>35.5</v>
      </c>
      <c r="L13" s="80">
        <v>41.5</v>
      </c>
      <c r="M13" s="80">
        <v>56</v>
      </c>
      <c r="N13" s="80">
        <v>54.5</v>
      </c>
      <c r="O13" s="80">
        <v>41.5</v>
      </c>
    </row>
    <row r="14" spans="1:15" ht="12.75">
      <c r="A14" s="229" t="s">
        <v>356</v>
      </c>
      <c r="B14" s="230">
        <v>3355</v>
      </c>
      <c r="C14" s="226">
        <v>4165</v>
      </c>
      <c r="D14" s="231">
        <v>4500</v>
      </c>
      <c r="E14" s="232" t="s">
        <v>2</v>
      </c>
      <c r="F14" s="231">
        <v>5970</v>
      </c>
      <c r="G14" s="230">
        <v>3705</v>
      </c>
      <c r="H14" s="6"/>
      <c r="I14" s="79" t="s">
        <v>83</v>
      </c>
      <c r="J14" s="80">
        <v>44.5</v>
      </c>
      <c r="K14" s="80">
        <v>55</v>
      </c>
      <c r="L14" s="80">
        <v>59.5</v>
      </c>
      <c r="M14" s="80" t="s">
        <v>2</v>
      </c>
      <c r="N14" s="80">
        <v>79</v>
      </c>
      <c r="O14" s="80">
        <v>49</v>
      </c>
    </row>
    <row r="15" spans="1:15" ht="12.75">
      <c r="A15" s="229" t="s">
        <v>7</v>
      </c>
      <c r="B15" s="230">
        <v>2775</v>
      </c>
      <c r="C15" s="226">
        <v>3125</v>
      </c>
      <c r="D15" s="231">
        <v>3470</v>
      </c>
      <c r="E15" s="232">
        <v>5000</v>
      </c>
      <c r="F15" s="231">
        <v>4580</v>
      </c>
      <c r="G15" s="230">
        <v>3345</v>
      </c>
      <c r="H15" s="36"/>
      <c r="I15" s="79" t="s">
        <v>7</v>
      </c>
      <c r="J15" s="80">
        <v>37</v>
      </c>
      <c r="K15" s="80">
        <v>41.5</v>
      </c>
      <c r="L15" s="80">
        <v>46</v>
      </c>
      <c r="M15" s="80">
        <v>66.5</v>
      </c>
      <c r="N15" s="80">
        <v>60.7</v>
      </c>
      <c r="O15" s="80">
        <v>44.5</v>
      </c>
    </row>
    <row r="16" spans="1:15" ht="12.75">
      <c r="A16" s="229" t="s">
        <v>357</v>
      </c>
      <c r="B16" s="230">
        <v>3510</v>
      </c>
      <c r="C16" s="226">
        <v>4305</v>
      </c>
      <c r="D16" s="231">
        <v>4735</v>
      </c>
      <c r="E16" s="232">
        <v>6655</v>
      </c>
      <c r="F16" s="231">
        <v>6250</v>
      </c>
      <c r="G16" s="230">
        <v>4370</v>
      </c>
      <c r="H16" s="36"/>
      <c r="I16" s="79" t="s">
        <v>84</v>
      </c>
      <c r="J16" s="80">
        <v>46.5</v>
      </c>
      <c r="K16" s="80">
        <v>57</v>
      </c>
      <c r="L16" s="80">
        <v>62.7</v>
      </c>
      <c r="M16" s="80">
        <v>88</v>
      </c>
      <c r="N16" s="80">
        <v>82.7</v>
      </c>
      <c r="O16" s="80">
        <v>57.8</v>
      </c>
    </row>
    <row r="17" spans="1:15" ht="12.75">
      <c r="A17" s="229" t="s">
        <v>85</v>
      </c>
      <c r="B17" s="230" t="s">
        <v>2</v>
      </c>
      <c r="C17" s="226">
        <v>8335</v>
      </c>
      <c r="D17" s="231">
        <v>9170</v>
      </c>
      <c r="E17" s="232">
        <v>10995</v>
      </c>
      <c r="F17" s="231">
        <v>10070</v>
      </c>
      <c r="G17" s="230" t="s">
        <v>2</v>
      </c>
      <c r="H17" s="6"/>
      <c r="I17" s="79" t="s">
        <v>85</v>
      </c>
      <c r="J17" s="80" t="s">
        <v>2</v>
      </c>
      <c r="K17" s="80">
        <v>110.5</v>
      </c>
      <c r="L17" s="80">
        <v>121</v>
      </c>
      <c r="M17" s="80">
        <v>145.5</v>
      </c>
      <c r="N17" s="80">
        <v>133.5</v>
      </c>
      <c r="O17" s="80" t="s">
        <v>2</v>
      </c>
    </row>
    <row r="18" spans="1:15" ht="13.5" thickBot="1">
      <c r="A18" s="233" t="s">
        <v>86</v>
      </c>
      <c r="B18" s="234" t="s">
        <v>2</v>
      </c>
      <c r="C18" s="226">
        <v>11810</v>
      </c>
      <c r="D18" s="235">
        <v>12990</v>
      </c>
      <c r="E18" s="236">
        <v>15120</v>
      </c>
      <c r="F18" s="235">
        <v>14355</v>
      </c>
      <c r="G18" s="234" t="s">
        <v>2</v>
      </c>
      <c r="H18" s="6"/>
      <c r="I18" s="81" t="s">
        <v>86</v>
      </c>
      <c r="J18" s="82" t="s">
        <v>2</v>
      </c>
      <c r="K18" s="82">
        <v>156.5</v>
      </c>
      <c r="L18" s="82">
        <v>172</v>
      </c>
      <c r="M18" s="82">
        <v>200.5</v>
      </c>
      <c r="N18" s="82">
        <v>190</v>
      </c>
      <c r="O18" s="82" t="s">
        <v>2</v>
      </c>
    </row>
    <row r="19" spans="1:34" ht="14.25" thickBot="1">
      <c r="A19" s="237" t="s">
        <v>8</v>
      </c>
      <c r="B19" s="238">
        <v>1950</v>
      </c>
      <c r="C19" s="239">
        <v>1950</v>
      </c>
      <c r="D19" s="238">
        <v>2000</v>
      </c>
      <c r="E19" s="239">
        <v>2470</v>
      </c>
      <c r="F19" s="238">
        <v>2250</v>
      </c>
      <c r="G19" s="240">
        <v>1950</v>
      </c>
      <c r="H19" s="32"/>
      <c r="I19" s="83" t="s">
        <v>8</v>
      </c>
      <c r="J19" s="84">
        <v>26</v>
      </c>
      <c r="K19" s="84">
        <v>26</v>
      </c>
      <c r="L19" s="84">
        <v>26.5</v>
      </c>
      <c r="M19" s="84">
        <v>33</v>
      </c>
      <c r="N19" s="84">
        <v>30.5</v>
      </c>
      <c r="O19" s="85">
        <v>26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3.5">
      <c r="A20" s="241" t="s">
        <v>358</v>
      </c>
      <c r="B20" s="242"/>
      <c r="C20" s="242"/>
      <c r="D20" s="242"/>
      <c r="E20" s="242"/>
      <c r="F20" s="242"/>
      <c r="G20" s="270"/>
      <c r="H20" s="32"/>
      <c r="I20" s="86" t="s">
        <v>109</v>
      </c>
      <c r="J20" s="65"/>
      <c r="K20" s="65"/>
      <c r="L20" s="65"/>
      <c r="M20" s="65"/>
      <c r="N20" s="65"/>
      <c r="O20" s="8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15" ht="13.5" thickBot="1">
      <c r="A21" s="467" t="s">
        <v>359</v>
      </c>
      <c r="B21" s="468"/>
      <c r="C21" s="468"/>
      <c r="D21" s="468"/>
      <c r="E21" s="468"/>
      <c r="F21" s="468"/>
      <c r="G21" s="469"/>
      <c r="H21" s="11"/>
      <c r="I21" s="475" t="s">
        <v>110</v>
      </c>
      <c r="J21" s="476"/>
      <c r="K21" s="476"/>
      <c r="L21" s="476"/>
      <c r="M21" s="476"/>
      <c r="N21" s="476"/>
      <c r="O21" s="477"/>
    </row>
    <row r="22" spans="1:34" ht="6" customHeight="1">
      <c r="A22" s="2"/>
      <c r="B22" s="3"/>
      <c r="C22" s="3"/>
      <c r="D22" s="3"/>
      <c r="E22" s="3"/>
      <c r="F22" s="3"/>
      <c r="G22" s="3"/>
      <c r="H22" s="3"/>
      <c r="I22" s="2"/>
      <c r="J22" s="3"/>
      <c r="K22" s="3"/>
      <c r="L22" s="3"/>
      <c r="M22" s="3"/>
      <c r="AB22" s="3"/>
      <c r="AC22" s="3"/>
      <c r="AD22" s="3"/>
      <c r="AE22" s="3"/>
      <c r="AF22" s="3"/>
      <c r="AG22" s="3"/>
      <c r="AH22" s="3"/>
    </row>
    <row r="23" spans="1:34" ht="16.5" customHeight="1" thickBot="1">
      <c r="A23" s="4" t="s">
        <v>9</v>
      </c>
      <c r="B23" s="37"/>
      <c r="I23" s="88" t="s">
        <v>9</v>
      </c>
      <c r="J23" s="68"/>
      <c r="K23" s="68"/>
      <c r="L23" s="69" t="s">
        <v>101</v>
      </c>
      <c r="M23" s="68"/>
      <c r="AB23" s="3"/>
      <c r="AC23" s="23"/>
      <c r="AD23" s="3"/>
      <c r="AE23" s="3"/>
      <c r="AF23" s="3"/>
      <c r="AG23" s="3"/>
      <c r="AH23" s="3"/>
    </row>
    <row r="24" spans="1:34" ht="14.25" customHeight="1">
      <c r="A24" s="215" t="s">
        <v>1</v>
      </c>
      <c r="B24" s="216" t="s">
        <v>111</v>
      </c>
      <c r="C24" s="216" t="s">
        <v>79</v>
      </c>
      <c r="D24" s="409" t="s">
        <v>112</v>
      </c>
      <c r="E24" s="441" t="s">
        <v>113</v>
      </c>
      <c r="F24" s="4"/>
      <c r="G24" s="4"/>
      <c r="H24" s="470"/>
      <c r="I24" s="71" t="s">
        <v>1</v>
      </c>
      <c r="J24" s="72" t="s">
        <v>111</v>
      </c>
      <c r="K24" s="72" t="s">
        <v>79</v>
      </c>
      <c r="L24" s="439" t="s">
        <v>112</v>
      </c>
      <c r="M24" s="439" t="s">
        <v>113</v>
      </c>
      <c r="AB24" s="3"/>
      <c r="AC24" s="24"/>
      <c r="AD24" s="470"/>
      <c r="AE24" s="473"/>
      <c r="AF24" s="474"/>
      <c r="AG24" s="470"/>
      <c r="AH24" s="3"/>
    </row>
    <row r="25" spans="1:34" ht="13.5" thickBot="1">
      <c r="A25" s="219" t="s">
        <v>114</v>
      </c>
      <c r="B25" s="220" t="s">
        <v>66</v>
      </c>
      <c r="C25" s="220"/>
      <c r="D25" s="410"/>
      <c r="E25" s="410"/>
      <c r="F25" s="61"/>
      <c r="G25" s="61"/>
      <c r="H25" s="471"/>
      <c r="I25" s="75" t="s">
        <v>114</v>
      </c>
      <c r="J25" s="76" t="s">
        <v>66</v>
      </c>
      <c r="K25" s="77"/>
      <c r="L25" s="440"/>
      <c r="M25" s="440"/>
      <c r="AB25" s="3"/>
      <c r="AC25" s="2"/>
      <c r="AD25" s="472"/>
      <c r="AE25" s="473"/>
      <c r="AF25" s="471"/>
      <c r="AG25" s="471"/>
      <c r="AH25" s="3"/>
    </row>
    <row r="26" spans="1:34" ht="12.75">
      <c r="A26" s="244" t="s">
        <v>10</v>
      </c>
      <c r="B26" s="245"/>
      <c r="C26" s="246"/>
      <c r="D26" s="246"/>
      <c r="E26" s="216"/>
      <c r="F26" s="37"/>
      <c r="G26" s="37"/>
      <c r="H26" s="6"/>
      <c r="I26" s="89" t="s">
        <v>10</v>
      </c>
      <c r="J26" s="87"/>
      <c r="K26" s="87"/>
      <c r="L26" s="87"/>
      <c r="M26" s="87"/>
      <c r="AB26" s="3"/>
      <c r="AC26" s="5"/>
      <c r="AD26" s="13"/>
      <c r="AE26" s="25"/>
      <c r="AF26" s="25"/>
      <c r="AG26" s="6"/>
      <c r="AH26" s="3"/>
    </row>
    <row r="27" spans="1:34" ht="12.75">
      <c r="A27" s="229" t="s">
        <v>360</v>
      </c>
      <c r="B27" s="230">
        <v>2680</v>
      </c>
      <c r="C27" s="231">
        <v>2955</v>
      </c>
      <c r="D27" s="231">
        <v>3510</v>
      </c>
      <c r="E27" s="223">
        <v>4340</v>
      </c>
      <c r="F27" s="6"/>
      <c r="G27" s="6"/>
      <c r="H27" s="6"/>
      <c r="I27" s="79" t="s">
        <v>76</v>
      </c>
      <c r="J27" s="80">
        <v>36.5</v>
      </c>
      <c r="K27" s="80">
        <v>40</v>
      </c>
      <c r="L27" s="80">
        <v>47</v>
      </c>
      <c r="M27" s="80">
        <v>58</v>
      </c>
      <c r="AB27" s="3"/>
      <c r="AC27" s="7"/>
      <c r="AD27" s="6"/>
      <c r="AE27" s="6"/>
      <c r="AF27" s="6"/>
      <c r="AG27" s="6"/>
      <c r="AH27" s="3"/>
    </row>
    <row r="28" spans="1:34" ht="12.75">
      <c r="A28" s="229" t="s">
        <v>11</v>
      </c>
      <c r="B28" s="230">
        <v>2475</v>
      </c>
      <c r="C28" s="231">
        <v>2650</v>
      </c>
      <c r="D28" s="231">
        <v>3095</v>
      </c>
      <c r="E28" s="223">
        <v>4400</v>
      </c>
      <c r="F28" s="6"/>
      <c r="G28" s="6"/>
      <c r="H28" s="6"/>
      <c r="I28" s="79" t="s">
        <v>11</v>
      </c>
      <c r="J28" s="80">
        <v>33.5</v>
      </c>
      <c r="K28" s="80">
        <v>36.5</v>
      </c>
      <c r="L28" s="80">
        <v>41.7</v>
      </c>
      <c r="M28" s="80">
        <v>59</v>
      </c>
      <c r="AB28" s="3"/>
      <c r="AC28" s="7"/>
      <c r="AD28" s="6"/>
      <c r="AE28" s="6"/>
      <c r="AF28" s="6"/>
      <c r="AG28" s="6"/>
      <c r="AH28" s="3"/>
    </row>
    <row r="29" spans="1:34" ht="12.75">
      <c r="A29" s="229" t="s">
        <v>12</v>
      </c>
      <c r="B29" s="230">
        <v>2125</v>
      </c>
      <c r="C29" s="231">
        <v>2200</v>
      </c>
      <c r="D29" s="231">
        <v>2540</v>
      </c>
      <c r="E29" s="223">
        <v>3585</v>
      </c>
      <c r="F29" s="6"/>
      <c r="G29" s="6"/>
      <c r="H29" s="6"/>
      <c r="I29" s="79" t="s">
        <v>12</v>
      </c>
      <c r="J29" s="80">
        <v>29</v>
      </c>
      <c r="K29" s="80">
        <v>30</v>
      </c>
      <c r="L29" s="80">
        <v>34.5</v>
      </c>
      <c r="M29" s="80">
        <v>48</v>
      </c>
      <c r="AB29" s="3"/>
      <c r="AC29" s="7"/>
      <c r="AD29" s="6"/>
      <c r="AE29" s="6"/>
      <c r="AF29" s="6"/>
      <c r="AG29" s="6"/>
      <c r="AH29" s="3"/>
    </row>
    <row r="30" spans="1:34" ht="12.75">
      <c r="A30" s="229" t="s">
        <v>13</v>
      </c>
      <c r="B30" s="230">
        <v>3585</v>
      </c>
      <c r="C30" s="231">
        <v>3895</v>
      </c>
      <c r="D30" s="231">
        <v>4590</v>
      </c>
      <c r="E30" s="223">
        <v>6350</v>
      </c>
      <c r="F30" s="6"/>
      <c r="G30" s="6"/>
      <c r="H30" s="6"/>
      <c r="I30" s="79" t="s">
        <v>13</v>
      </c>
      <c r="J30" s="80">
        <v>48</v>
      </c>
      <c r="K30" s="80">
        <v>52.5</v>
      </c>
      <c r="L30" s="80">
        <v>61.5</v>
      </c>
      <c r="M30" s="80">
        <v>84.5</v>
      </c>
      <c r="AB30" s="3"/>
      <c r="AC30" s="7"/>
      <c r="AD30" s="6"/>
      <c r="AE30" s="6"/>
      <c r="AF30" s="6"/>
      <c r="AG30" s="6"/>
      <c r="AH30" s="3"/>
    </row>
    <row r="31" spans="1:34" ht="12.75">
      <c r="A31" s="229" t="s">
        <v>14</v>
      </c>
      <c r="B31" s="230">
        <v>3520</v>
      </c>
      <c r="C31" s="231">
        <v>3835</v>
      </c>
      <c r="D31" s="231">
        <v>4525</v>
      </c>
      <c r="E31" s="223">
        <v>6290</v>
      </c>
      <c r="F31" s="6"/>
      <c r="G31" s="6"/>
      <c r="H31" s="6"/>
      <c r="I31" s="79" t="s">
        <v>14</v>
      </c>
      <c r="J31" s="80">
        <v>47.5</v>
      </c>
      <c r="K31" s="80">
        <v>51.5</v>
      </c>
      <c r="L31" s="80">
        <v>60.5</v>
      </c>
      <c r="M31" s="80">
        <v>83.5</v>
      </c>
      <c r="AB31" s="3"/>
      <c r="AC31" s="7"/>
      <c r="AD31" s="6"/>
      <c r="AE31" s="6"/>
      <c r="AF31" s="6"/>
      <c r="AG31" s="6"/>
      <c r="AH31" s="3"/>
    </row>
    <row r="32" spans="1:34" ht="12.75">
      <c r="A32" s="247" t="s">
        <v>142</v>
      </c>
      <c r="B32" s="248"/>
      <c r="C32" s="231"/>
      <c r="D32" s="231"/>
      <c r="E32" s="249"/>
      <c r="F32" s="37"/>
      <c r="G32" s="37"/>
      <c r="H32" s="26"/>
      <c r="I32" s="89" t="s">
        <v>15</v>
      </c>
      <c r="J32" s="87"/>
      <c r="K32" s="87"/>
      <c r="L32" s="87"/>
      <c r="M32" s="87"/>
      <c r="AB32" s="3"/>
      <c r="AC32" s="5"/>
      <c r="AD32" s="11"/>
      <c r="AE32" s="12"/>
      <c r="AF32" s="11"/>
      <c r="AG32" s="26"/>
      <c r="AH32" s="3"/>
    </row>
    <row r="33" spans="1:34" ht="12.75">
      <c r="A33" s="250" t="s">
        <v>361</v>
      </c>
      <c r="B33" s="230" t="s">
        <v>2</v>
      </c>
      <c r="C33" s="231" t="s">
        <v>2</v>
      </c>
      <c r="D33" s="231">
        <v>2075</v>
      </c>
      <c r="E33" s="223">
        <v>3080</v>
      </c>
      <c r="F33" s="6"/>
      <c r="G33" s="6"/>
      <c r="H33" s="6"/>
      <c r="I33" s="79" t="s">
        <v>77</v>
      </c>
      <c r="J33" s="80" t="s">
        <v>2</v>
      </c>
      <c r="K33" s="80" t="s">
        <v>2</v>
      </c>
      <c r="L33" s="80">
        <v>28.5</v>
      </c>
      <c r="M33" s="80">
        <v>41.5</v>
      </c>
      <c r="AB33" s="3"/>
      <c r="AC33" s="7"/>
      <c r="AD33" s="3"/>
      <c r="AE33" s="3"/>
      <c r="AF33" s="6"/>
      <c r="AG33" s="6"/>
      <c r="AH33" s="3"/>
    </row>
    <row r="34" spans="1:34" ht="12.75">
      <c r="A34" s="247" t="s">
        <v>362</v>
      </c>
      <c r="B34" s="251"/>
      <c r="C34" s="223"/>
      <c r="D34" s="223"/>
      <c r="E34" s="223"/>
      <c r="F34" s="37"/>
      <c r="G34" s="37"/>
      <c r="H34" s="4"/>
      <c r="I34" s="89" t="s">
        <v>16</v>
      </c>
      <c r="J34" s="87"/>
      <c r="K34" s="87"/>
      <c r="L34" s="87"/>
      <c r="M34" s="87"/>
      <c r="AB34" s="3"/>
      <c r="AC34" s="5"/>
      <c r="AD34" s="4"/>
      <c r="AE34" s="4"/>
      <c r="AF34" s="4"/>
      <c r="AG34" s="4"/>
      <c r="AH34" s="3"/>
    </row>
    <row r="35" spans="1:34" ht="13.5" thickBot="1">
      <c r="A35" s="252" t="s">
        <v>363</v>
      </c>
      <c r="B35" s="234" t="s">
        <v>2</v>
      </c>
      <c r="C35" s="235" t="s">
        <v>2</v>
      </c>
      <c r="D35" s="235">
        <v>3080</v>
      </c>
      <c r="E35" s="221">
        <v>4590</v>
      </c>
      <c r="F35" s="6"/>
      <c r="G35" s="6"/>
      <c r="H35" s="6"/>
      <c r="I35" s="81" t="s">
        <v>78</v>
      </c>
      <c r="J35" s="82" t="s">
        <v>2</v>
      </c>
      <c r="K35" s="82" t="s">
        <v>2</v>
      </c>
      <c r="L35" s="82">
        <v>41.5</v>
      </c>
      <c r="M35" s="82">
        <v>61.5</v>
      </c>
      <c r="AB35" s="3"/>
      <c r="AC35" s="7"/>
      <c r="AD35" s="3"/>
      <c r="AE35" s="3"/>
      <c r="AF35" s="6"/>
      <c r="AG35" s="6"/>
      <c r="AH35" s="3"/>
    </row>
    <row r="36" spans="1:34" ht="12.75">
      <c r="A36" s="253" t="s">
        <v>364</v>
      </c>
      <c r="B36" s="254"/>
      <c r="C36" s="254"/>
      <c r="D36" s="254"/>
      <c r="E36" s="243"/>
      <c r="F36" s="3"/>
      <c r="G36" s="3"/>
      <c r="H36" s="3"/>
      <c r="I36" s="90" t="s">
        <v>115</v>
      </c>
      <c r="J36" s="65"/>
      <c r="K36" s="65"/>
      <c r="L36" s="65"/>
      <c r="M36" s="87"/>
      <c r="AB36" s="3"/>
      <c r="AC36" s="5"/>
      <c r="AD36" s="3"/>
      <c r="AE36" s="3"/>
      <c r="AF36" s="3"/>
      <c r="AG36" s="3"/>
      <c r="AH36" s="3"/>
    </row>
    <row r="37" spans="1:34" ht="13.5" thickBot="1">
      <c r="A37" s="268" t="s">
        <v>365</v>
      </c>
      <c r="B37" s="262"/>
      <c r="C37" s="262"/>
      <c r="D37" s="262"/>
      <c r="E37" s="269"/>
      <c r="F37" s="3"/>
      <c r="G37" s="3"/>
      <c r="H37" s="3"/>
      <c r="I37" s="91" t="s">
        <v>116</v>
      </c>
      <c r="J37" s="68"/>
      <c r="K37" s="68"/>
      <c r="L37" s="68"/>
      <c r="M37" s="77"/>
      <c r="AB37" s="3"/>
      <c r="AC37" s="5"/>
      <c r="AD37" s="3"/>
      <c r="AE37" s="3"/>
      <c r="AF37" s="3"/>
      <c r="AG37" s="3"/>
      <c r="AH37" s="3"/>
    </row>
    <row r="38" spans="1:34" ht="12.75">
      <c r="A38" s="7"/>
      <c r="B38" s="37"/>
      <c r="C38" s="11"/>
      <c r="D38" s="11"/>
      <c r="E38" s="11"/>
      <c r="F38" s="11"/>
      <c r="G38" s="11"/>
      <c r="H38" s="3"/>
      <c r="I38" s="2"/>
      <c r="J38" s="11"/>
      <c r="K38" s="11"/>
      <c r="L38" s="11"/>
      <c r="M38" s="5"/>
      <c r="N38" s="5"/>
      <c r="O38" s="5"/>
      <c r="AB38" s="3"/>
      <c r="AC38" s="7"/>
      <c r="AD38" s="11"/>
      <c r="AE38" s="11"/>
      <c r="AF38" s="11"/>
      <c r="AG38" s="3"/>
      <c r="AH38" s="3"/>
    </row>
    <row r="39" spans="1:34" ht="12.75">
      <c r="A39" s="7"/>
      <c r="B39" s="37"/>
      <c r="C39" s="11"/>
      <c r="D39" s="11"/>
      <c r="E39" s="11"/>
      <c r="F39" s="11"/>
      <c r="G39" s="11"/>
      <c r="H39" s="3"/>
      <c r="I39" s="2"/>
      <c r="J39" s="11"/>
      <c r="K39" s="11"/>
      <c r="L39" s="11"/>
      <c r="M39" s="5"/>
      <c r="N39" s="344"/>
      <c r="O39" s="255"/>
      <c r="P39" s="255"/>
      <c r="Q39" s="94"/>
      <c r="R39" s="3"/>
      <c r="S39" s="3"/>
      <c r="AB39" s="3"/>
      <c r="AC39" s="7"/>
      <c r="AD39" s="11"/>
      <c r="AE39" s="11"/>
      <c r="AF39" s="11"/>
      <c r="AG39" s="3"/>
      <c r="AH39" s="3"/>
    </row>
    <row r="40" spans="1:34" ht="13.5">
      <c r="A40" s="7"/>
      <c r="B40" s="37"/>
      <c r="C40" s="11"/>
      <c r="D40" s="11"/>
      <c r="E40" s="11"/>
      <c r="F40" s="11"/>
      <c r="G40" s="11"/>
      <c r="H40" s="3"/>
      <c r="I40" s="2"/>
      <c r="J40" s="11"/>
      <c r="K40" s="11"/>
      <c r="L40" s="11"/>
      <c r="M40" s="5"/>
      <c r="N40" s="345"/>
      <c r="O40" s="346"/>
      <c r="P40" s="346"/>
      <c r="Q40" s="346"/>
      <c r="R40" s="3"/>
      <c r="S40" s="3"/>
      <c r="AB40" s="3"/>
      <c r="AC40" s="7"/>
      <c r="AD40" s="11"/>
      <c r="AE40" s="11"/>
      <c r="AF40" s="11"/>
      <c r="AG40" s="3"/>
      <c r="AH40" s="3"/>
    </row>
    <row r="41" spans="1:34" ht="12.75">
      <c r="A41" s="23" t="s">
        <v>17</v>
      </c>
      <c r="B41" s="37"/>
      <c r="C41" s="11"/>
      <c r="D41" s="11"/>
      <c r="E41" s="11"/>
      <c r="F41" s="11"/>
      <c r="G41" s="11"/>
      <c r="H41" s="3"/>
      <c r="I41" s="2"/>
      <c r="J41" s="11"/>
      <c r="K41" s="11"/>
      <c r="L41" s="11"/>
      <c r="M41" s="5"/>
      <c r="N41" s="347"/>
      <c r="O41" s="348"/>
      <c r="P41" s="346"/>
      <c r="Q41" s="346"/>
      <c r="R41" s="3"/>
      <c r="S41" s="3"/>
      <c r="AB41" s="3"/>
      <c r="AC41" s="7"/>
      <c r="AD41" s="11"/>
      <c r="AE41" s="11"/>
      <c r="AF41" s="11"/>
      <c r="AG41" s="3"/>
      <c r="AH41" s="3"/>
    </row>
    <row r="42" spans="1:34" ht="13.5">
      <c r="A42" s="215" t="s">
        <v>1</v>
      </c>
      <c r="B42" s="216" t="s">
        <v>117</v>
      </c>
      <c r="C42" s="218" t="s">
        <v>118</v>
      </c>
      <c r="D42" s="216" t="s">
        <v>366</v>
      </c>
      <c r="E42" s="11"/>
      <c r="F42" s="11"/>
      <c r="G42" s="11"/>
      <c r="H42" s="3"/>
      <c r="I42" s="2"/>
      <c r="J42" s="11"/>
      <c r="K42" s="11"/>
      <c r="L42" s="11"/>
      <c r="M42" s="5"/>
      <c r="N42" s="349"/>
      <c r="O42" s="324"/>
      <c r="P42" s="324"/>
      <c r="Q42" s="346"/>
      <c r="R42" s="3"/>
      <c r="S42" s="3"/>
      <c r="AB42" s="3"/>
      <c r="AC42" s="7"/>
      <c r="AD42" s="11"/>
      <c r="AE42" s="11"/>
      <c r="AF42" s="11"/>
      <c r="AG42" s="3"/>
      <c r="AH42" s="3"/>
    </row>
    <row r="43" spans="1:34" ht="18.75" customHeight="1" thickBot="1">
      <c r="A43" s="219" t="s">
        <v>18</v>
      </c>
      <c r="B43" s="220" t="s">
        <v>120</v>
      </c>
      <c r="C43" s="222" t="s">
        <v>367</v>
      </c>
      <c r="D43" s="221" t="s">
        <v>108</v>
      </c>
      <c r="E43" s="11"/>
      <c r="F43" s="11"/>
      <c r="G43" s="11"/>
      <c r="H43" s="5"/>
      <c r="I43" s="92" t="s">
        <v>17</v>
      </c>
      <c r="J43" s="68"/>
      <c r="K43" s="68"/>
      <c r="L43" s="69" t="s">
        <v>101</v>
      </c>
      <c r="M43" s="3"/>
      <c r="N43" s="350"/>
      <c r="O43" s="324"/>
      <c r="P43" s="324"/>
      <c r="Q43" s="346"/>
      <c r="R43" s="3"/>
      <c r="S43" s="3"/>
      <c r="AB43" s="3"/>
      <c r="AC43" s="3"/>
      <c r="AD43" s="3"/>
      <c r="AE43" s="3"/>
      <c r="AF43" s="3"/>
      <c r="AG43" s="3"/>
      <c r="AH43" s="3"/>
    </row>
    <row r="44" spans="1:34" ht="13.5">
      <c r="A44" s="224" t="s">
        <v>121</v>
      </c>
      <c r="B44" s="225">
        <v>2275</v>
      </c>
      <c r="C44" s="226">
        <v>3155</v>
      </c>
      <c r="D44" s="216">
        <v>3785</v>
      </c>
      <c r="H44" s="3"/>
      <c r="I44" s="71" t="s">
        <v>1</v>
      </c>
      <c r="J44" s="72" t="s">
        <v>117</v>
      </c>
      <c r="K44" s="74" t="s">
        <v>118</v>
      </c>
      <c r="L44" s="353" t="s">
        <v>119</v>
      </c>
      <c r="M44" s="3"/>
      <c r="N44" s="350"/>
      <c r="O44" s="324"/>
      <c r="P44" s="324"/>
      <c r="Q44" s="346"/>
      <c r="R44" s="3"/>
      <c r="S44" s="3"/>
      <c r="T44" s="3"/>
      <c r="U44" s="3"/>
      <c r="V44" s="3"/>
      <c r="AB44" s="3"/>
      <c r="AC44" s="3"/>
      <c r="AD44" s="3"/>
      <c r="AE44" s="3"/>
      <c r="AF44" s="3"/>
      <c r="AG44" s="3"/>
      <c r="AH44" s="3"/>
    </row>
    <row r="45" spans="1:34" ht="13.5" customHeight="1" thickBot="1">
      <c r="A45" s="229" t="s">
        <v>122</v>
      </c>
      <c r="B45" s="230">
        <v>2400</v>
      </c>
      <c r="C45" s="226">
        <v>3785</v>
      </c>
      <c r="D45" s="223">
        <v>4790</v>
      </c>
      <c r="E45" s="4"/>
      <c r="F45" s="4"/>
      <c r="G45" s="4"/>
      <c r="I45" s="75" t="s">
        <v>18</v>
      </c>
      <c r="J45" s="76" t="s">
        <v>120</v>
      </c>
      <c r="K45" s="78" t="s">
        <v>53</v>
      </c>
      <c r="L45" s="354" t="s">
        <v>108</v>
      </c>
      <c r="M45" s="3"/>
      <c r="N45" s="350"/>
      <c r="O45" s="324"/>
      <c r="P45" s="324"/>
      <c r="Q45" s="346"/>
      <c r="R45" s="3"/>
      <c r="S45" s="3"/>
      <c r="AB45" s="3"/>
      <c r="AC45" s="3"/>
      <c r="AD45" s="3"/>
      <c r="AE45" s="3"/>
      <c r="AF45" s="3"/>
      <c r="AG45" s="3"/>
      <c r="AH45" s="3"/>
    </row>
    <row r="46" spans="1:34" ht="12.75">
      <c r="A46" s="229" t="s">
        <v>123</v>
      </c>
      <c r="B46" s="230">
        <v>2150</v>
      </c>
      <c r="C46" s="226">
        <v>3095</v>
      </c>
      <c r="D46" s="223">
        <v>3785</v>
      </c>
      <c r="E46" s="4"/>
      <c r="F46" s="4"/>
      <c r="G46" s="4"/>
      <c r="I46" s="79" t="s">
        <v>121</v>
      </c>
      <c r="J46" s="80">
        <v>30</v>
      </c>
      <c r="K46" s="80">
        <v>41.5</v>
      </c>
      <c r="L46" s="355">
        <v>50</v>
      </c>
      <c r="M46" s="3"/>
      <c r="N46" s="349"/>
      <c r="O46" s="324"/>
      <c r="P46" s="324"/>
      <c r="Q46" s="346"/>
      <c r="R46" s="3"/>
      <c r="S46" s="3"/>
      <c r="AB46" s="3"/>
      <c r="AC46" s="3"/>
      <c r="AD46" s="3"/>
      <c r="AE46" s="3"/>
      <c r="AF46" s="3"/>
      <c r="AG46" s="3"/>
      <c r="AH46" s="3"/>
    </row>
    <row r="47" spans="1:34" ht="12.75">
      <c r="A47" s="229" t="s">
        <v>124</v>
      </c>
      <c r="B47" s="230">
        <v>2275</v>
      </c>
      <c r="C47" s="226">
        <v>3155</v>
      </c>
      <c r="D47" s="223">
        <v>3910</v>
      </c>
      <c r="E47" s="6"/>
      <c r="F47" s="6"/>
      <c r="G47" s="6"/>
      <c r="I47" s="79" t="s">
        <v>122</v>
      </c>
      <c r="J47" s="80">
        <v>31.5</v>
      </c>
      <c r="K47" s="80">
        <v>50</v>
      </c>
      <c r="L47" s="355">
        <v>63</v>
      </c>
      <c r="M47" s="3"/>
      <c r="N47" s="351"/>
      <c r="O47" s="324"/>
      <c r="P47" s="324"/>
      <c r="Q47" s="346"/>
      <c r="R47" s="3"/>
      <c r="S47" s="3"/>
      <c r="AB47" s="3"/>
      <c r="AC47" s="3"/>
      <c r="AD47" s="3"/>
      <c r="AE47" s="3"/>
      <c r="AF47" s="3"/>
      <c r="AG47" s="3"/>
      <c r="AH47" s="3"/>
    </row>
    <row r="48" spans="1:34" ht="12.75">
      <c r="A48" s="229" t="s">
        <v>125</v>
      </c>
      <c r="B48" s="230">
        <v>2110</v>
      </c>
      <c r="C48" s="226">
        <v>2610</v>
      </c>
      <c r="D48" s="223">
        <v>3405</v>
      </c>
      <c r="E48" s="6"/>
      <c r="F48" s="6"/>
      <c r="G48" s="6"/>
      <c r="I48" s="79" t="s">
        <v>123</v>
      </c>
      <c r="J48" s="80">
        <v>28.5</v>
      </c>
      <c r="K48" s="80">
        <v>40.7</v>
      </c>
      <c r="L48" s="355">
        <v>50</v>
      </c>
      <c r="M48" s="3"/>
      <c r="N48" s="351"/>
      <c r="O48" s="324"/>
      <c r="P48" s="324"/>
      <c r="Q48" s="346"/>
      <c r="R48" s="3"/>
      <c r="S48" s="3"/>
      <c r="AB48" s="3"/>
      <c r="AC48" s="3"/>
      <c r="AD48" s="3"/>
      <c r="AE48" s="3"/>
      <c r="AF48" s="3"/>
      <c r="AG48" s="3"/>
      <c r="AH48" s="3"/>
    </row>
    <row r="49" spans="1:34" ht="12.75">
      <c r="A49" s="229" t="s">
        <v>368</v>
      </c>
      <c r="B49" s="230">
        <v>2150</v>
      </c>
      <c r="C49" s="226">
        <v>2650</v>
      </c>
      <c r="D49" s="223">
        <v>3450</v>
      </c>
      <c r="E49" s="6"/>
      <c r="F49" s="6"/>
      <c r="G49" s="6"/>
      <c r="I49" s="79" t="s">
        <v>124</v>
      </c>
      <c r="J49" s="80">
        <v>30</v>
      </c>
      <c r="K49" s="80">
        <v>41.5</v>
      </c>
      <c r="L49" s="355">
        <v>51.5</v>
      </c>
      <c r="M49" s="3"/>
      <c r="N49" s="350"/>
      <c r="O49" s="324"/>
      <c r="P49" s="324"/>
      <c r="Q49" s="346"/>
      <c r="R49" s="3"/>
      <c r="S49" s="3"/>
      <c r="AB49" s="3"/>
      <c r="AC49" s="3"/>
      <c r="AD49" s="3"/>
      <c r="AE49" s="3"/>
      <c r="AF49" s="3"/>
      <c r="AG49" s="3"/>
      <c r="AH49" s="3"/>
    </row>
    <row r="50" spans="1:34" ht="12.75">
      <c r="A50" s="229" t="s">
        <v>127</v>
      </c>
      <c r="B50" s="230">
        <v>3095</v>
      </c>
      <c r="C50" s="226">
        <v>4035</v>
      </c>
      <c r="D50" s="223">
        <v>5295</v>
      </c>
      <c r="E50" s="6"/>
      <c r="F50" s="6"/>
      <c r="G50" s="6"/>
      <c r="I50" s="79" t="s">
        <v>125</v>
      </c>
      <c r="J50" s="80">
        <v>27.8</v>
      </c>
      <c r="K50" s="80">
        <v>34.5</v>
      </c>
      <c r="L50" s="355">
        <v>44.8</v>
      </c>
      <c r="M50" s="3"/>
      <c r="N50" s="349"/>
      <c r="O50" s="324"/>
      <c r="P50" s="324"/>
      <c r="Q50" s="346"/>
      <c r="R50" s="3"/>
      <c r="S50" s="3"/>
      <c r="AB50" s="3"/>
      <c r="AC50" s="3"/>
      <c r="AD50" s="3"/>
      <c r="AE50" s="3"/>
      <c r="AF50" s="3"/>
      <c r="AG50" s="3"/>
      <c r="AH50" s="3"/>
    </row>
    <row r="51" spans="1:34" ht="12.75">
      <c r="A51" s="229" t="s">
        <v>128</v>
      </c>
      <c r="B51" s="230">
        <v>3405</v>
      </c>
      <c r="C51" s="226">
        <v>4160</v>
      </c>
      <c r="D51" s="223">
        <v>5610</v>
      </c>
      <c r="E51" s="6"/>
      <c r="F51" s="6"/>
      <c r="G51" s="6"/>
      <c r="I51" s="79" t="s">
        <v>126</v>
      </c>
      <c r="J51" s="80">
        <v>28.5</v>
      </c>
      <c r="K51" s="80">
        <v>35</v>
      </c>
      <c r="L51" s="355">
        <v>45.5</v>
      </c>
      <c r="M51" s="3"/>
      <c r="N51" s="350"/>
      <c r="O51" s="324"/>
      <c r="P51" s="324"/>
      <c r="Q51" s="346"/>
      <c r="R51" s="3"/>
      <c r="S51" s="3"/>
      <c r="AB51" s="3"/>
      <c r="AC51" s="3"/>
      <c r="AD51" s="3"/>
      <c r="AE51" s="3"/>
      <c r="AF51" s="3"/>
      <c r="AG51" s="3"/>
      <c r="AH51" s="3"/>
    </row>
    <row r="52" spans="1:34" ht="12.75">
      <c r="A52" s="229" t="s">
        <v>32</v>
      </c>
      <c r="B52" s="230" t="s">
        <v>2</v>
      </c>
      <c r="C52" s="226">
        <v>4665</v>
      </c>
      <c r="D52" s="223">
        <v>6550</v>
      </c>
      <c r="E52" s="6"/>
      <c r="F52" s="6"/>
      <c r="G52" s="6"/>
      <c r="I52" s="79" t="s">
        <v>127</v>
      </c>
      <c r="J52" s="80">
        <v>40.7</v>
      </c>
      <c r="K52" s="80">
        <v>53</v>
      </c>
      <c r="L52" s="355">
        <v>69.5</v>
      </c>
      <c r="M52" s="3"/>
      <c r="N52" s="350"/>
      <c r="O52" s="324"/>
      <c r="P52" s="324"/>
      <c r="Q52" s="346"/>
      <c r="R52" s="3"/>
      <c r="S52" s="3"/>
      <c r="AB52" s="3"/>
      <c r="AC52" s="3"/>
      <c r="AD52" s="3"/>
      <c r="AE52" s="3"/>
      <c r="AF52" s="3"/>
      <c r="AG52" s="3"/>
      <c r="AH52" s="3"/>
    </row>
    <row r="53" spans="1:34" ht="12.75">
      <c r="A53" s="256" t="s">
        <v>369</v>
      </c>
      <c r="B53" s="257"/>
      <c r="C53" s="257"/>
      <c r="D53" s="258"/>
      <c r="E53" s="3"/>
      <c r="F53" s="3"/>
      <c r="G53" s="3"/>
      <c r="H53" s="3"/>
      <c r="I53" s="79" t="s">
        <v>128</v>
      </c>
      <c r="J53" s="80">
        <v>44.8</v>
      </c>
      <c r="K53" s="80">
        <v>54.7</v>
      </c>
      <c r="L53" s="355">
        <v>73.7</v>
      </c>
      <c r="M53" s="3"/>
      <c r="N53" s="349"/>
      <c r="O53" s="324"/>
      <c r="P53" s="324"/>
      <c r="Q53" s="346"/>
      <c r="R53" s="3"/>
      <c r="S53" s="3"/>
      <c r="AB53" s="3"/>
      <c r="AC53" s="3"/>
      <c r="AD53" s="3"/>
      <c r="AE53" s="3"/>
      <c r="AF53" s="3"/>
      <c r="AG53" s="3"/>
      <c r="AH53" s="3"/>
    </row>
    <row r="54" spans="1:34" ht="13.5" thickBot="1">
      <c r="A54" s="259" t="s">
        <v>370</v>
      </c>
      <c r="B54" s="255"/>
      <c r="C54" s="255"/>
      <c r="D54" s="260"/>
      <c r="E54" s="3"/>
      <c r="F54" s="3"/>
      <c r="G54" s="3"/>
      <c r="H54" s="3"/>
      <c r="I54" s="81" t="s">
        <v>32</v>
      </c>
      <c r="J54" s="82" t="s">
        <v>2</v>
      </c>
      <c r="K54" s="82">
        <v>61</v>
      </c>
      <c r="L54" s="356">
        <v>86</v>
      </c>
      <c r="M54" s="3"/>
      <c r="N54" s="350"/>
      <c r="O54" s="324"/>
      <c r="P54" s="324"/>
      <c r="Q54" s="346"/>
      <c r="R54" s="3"/>
      <c r="S54" s="3"/>
      <c r="AB54" s="3"/>
      <c r="AC54" s="3"/>
      <c r="AD54" s="3"/>
      <c r="AE54" s="3"/>
      <c r="AF54" s="3"/>
      <c r="AG54" s="3"/>
      <c r="AH54" s="3"/>
    </row>
    <row r="55" spans="1:34" ht="12.75">
      <c r="A55" s="261" t="s">
        <v>371</v>
      </c>
      <c r="B55" s="262"/>
      <c r="C55" s="262"/>
      <c r="D55" s="263"/>
      <c r="E55" s="3"/>
      <c r="F55" s="3"/>
      <c r="G55" s="3"/>
      <c r="H55" s="3"/>
      <c r="I55" s="90" t="s">
        <v>129</v>
      </c>
      <c r="J55" s="65"/>
      <c r="K55" s="65"/>
      <c r="L55" s="189"/>
      <c r="M55" s="3"/>
      <c r="N55" s="349"/>
      <c r="O55" s="349"/>
      <c r="P55" s="349"/>
      <c r="Q55" s="349"/>
      <c r="R55" s="3"/>
      <c r="S55" s="3"/>
      <c r="AB55" s="3"/>
      <c r="AC55" s="3"/>
      <c r="AD55" s="3"/>
      <c r="AE55" s="3"/>
      <c r="AF55" s="3"/>
      <c r="AG55" s="3"/>
      <c r="AH55" s="3"/>
    </row>
    <row r="56" spans="1:34" ht="13.5" customHeight="1" thickBot="1">
      <c r="A56" s="3"/>
      <c r="B56" s="3"/>
      <c r="C56" s="3"/>
      <c r="D56" s="3"/>
      <c r="E56" s="3"/>
      <c r="F56" s="3"/>
      <c r="G56" s="3"/>
      <c r="H56" s="3"/>
      <c r="I56" s="93" t="s">
        <v>130</v>
      </c>
      <c r="J56" s="68"/>
      <c r="K56" s="68"/>
      <c r="L56" s="357"/>
      <c r="M56" s="3"/>
      <c r="N56" s="352"/>
      <c r="O56" s="349"/>
      <c r="P56" s="349"/>
      <c r="Q56" s="349"/>
      <c r="R56" s="3"/>
      <c r="S56" s="3"/>
      <c r="AB56" s="3"/>
      <c r="AC56" s="3"/>
      <c r="AD56" s="3"/>
      <c r="AE56" s="3"/>
      <c r="AF56" s="3"/>
      <c r="AG56" s="3"/>
      <c r="AH56" s="3"/>
    </row>
    <row r="57" spans="1:34" ht="13.5" customHeight="1">
      <c r="A57" s="3"/>
      <c r="B57" s="3"/>
      <c r="C57" s="3"/>
      <c r="D57" s="3"/>
      <c r="E57" s="3"/>
      <c r="F57" s="3"/>
      <c r="G57" s="3"/>
      <c r="H57" s="3"/>
      <c r="M57" s="3"/>
      <c r="N57" s="3"/>
      <c r="O57" s="6"/>
      <c r="P57" s="3"/>
      <c r="Q57" s="3"/>
      <c r="R57" s="3"/>
      <c r="S57" s="3"/>
      <c r="AB57" s="3"/>
      <c r="AC57" s="3"/>
      <c r="AD57" s="3"/>
      <c r="AE57" s="3"/>
      <c r="AF57" s="3"/>
      <c r="AG57" s="3"/>
      <c r="AH57" s="3"/>
    </row>
    <row r="58" spans="1:34" ht="13.5" customHeight="1" thickBot="1">
      <c r="A58" s="4" t="s">
        <v>131</v>
      </c>
      <c r="B58" s="37"/>
      <c r="C58" s="37"/>
      <c r="D58" s="94"/>
      <c r="E58" s="3"/>
      <c r="F58" s="3"/>
      <c r="G58" s="3"/>
      <c r="H58" s="3"/>
      <c r="I58" s="88" t="s">
        <v>131</v>
      </c>
      <c r="J58" s="68"/>
      <c r="K58" s="68"/>
      <c r="L58" s="94" t="s">
        <v>101</v>
      </c>
      <c r="M58" s="3"/>
      <c r="N58" s="3"/>
      <c r="O58" s="3"/>
      <c r="P58" s="3"/>
      <c r="Q58" s="3"/>
      <c r="R58" s="3"/>
      <c r="S58" s="3"/>
      <c r="AB58" s="3"/>
      <c r="AC58" s="3"/>
      <c r="AD58" s="3"/>
      <c r="AE58" s="3"/>
      <c r="AF58" s="3"/>
      <c r="AG58" s="3"/>
      <c r="AH58" s="3"/>
    </row>
    <row r="59" spans="1:34" ht="13.5" customHeight="1">
      <c r="A59" s="162" t="s">
        <v>1</v>
      </c>
      <c r="B59" s="167" t="s">
        <v>132</v>
      </c>
      <c r="C59" s="167" t="s">
        <v>103</v>
      </c>
      <c r="D59" s="167" t="s">
        <v>104</v>
      </c>
      <c r="E59" s="3"/>
      <c r="F59" s="3"/>
      <c r="G59" s="3"/>
      <c r="H59" s="3"/>
      <c r="I59" s="71" t="s">
        <v>1</v>
      </c>
      <c r="J59" s="72" t="s">
        <v>132</v>
      </c>
      <c r="K59" s="4" t="s">
        <v>103</v>
      </c>
      <c r="L59" s="358" t="s">
        <v>104</v>
      </c>
      <c r="M59" s="3"/>
      <c r="N59" s="3"/>
      <c r="O59" s="3"/>
      <c r="P59" s="3"/>
      <c r="Q59" s="3"/>
      <c r="R59" s="3"/>
      <c r="S59" s="3"/>
      <c r="AB59" s="3"/>
      <c r="AC59" s="3"/>
      <c r="AD59" s="3"/>
      <c r="AE59" s="3"/>
      <c r="AF59" s="3"/>
      <c r="AG59" s="3"/>
      <c r="AH59" s="3"/>
    </row>
    <row r="60" spans="1:34" ht="13.5" customHeight="1" thickBot="1">
      <c r="A60" s="165" t="s">
        <v>106</v>
      </c>
      <c r="B60" s="171"/>
      <c r="C60" s="168" t="s">
        <v>53</v>
      </c>
      <c r="D60" s="168" t="s">
        <v>108</v>
      </c>
      <c r="E60" s="3"/>
      <c r="F60" s="3"/>
      <c r="G60" s="3"/>
      <c r="H60" s="3"/>
      <c r="I60" s="75" t="s">
        <v>106</v>
      </c>
      <c r="J60" s="77"/>
      <c r="K60" s="88" t="s">
        <v>53</v>
      </c>
      <c r="L60" s="359" t="s">
        <v>108</v>
      </c>
      <c r="M60" s="3"/>
      <c r="N60" s="3"/>
      <c r="O60" s="3"/>
      <c r="P60" s="3"/>
      <c r="Q60" s="3"/>
      <c r="R60" s="3"/>
      <c r="S60" s="3"/>
      <c r="AB60" s="3"/>
      <c r="AC60" s="3"/>
      <c r="AD60" s="3"/>
      <c r="AE60" s="3"/>
      <c r="AF60" s="3"/>
      <c r="AG60" s="3"/>
      <c r="AH60" s="3"/>
    </row>
    <row r="61" spans="1:34" ht="13.5" customHeight="1">
      <c r="A61" s="56" t="s">
        <v>133</v>
      </c>
      <c r="B61" s="59"/>
      <c r="C61" s="59"/>
      <c r="D61" s="59"/>
      <c r="E61" s="3"/>
      <c r="F61" s="3"/>
      <c r="G61" s="3"/>
      <c r="H61" s="3"/>
      <c r="I61" s="95" t="s">
        <v>133</v>
      </c>
      <c r="J61" s="87"/>
      <c r="K61" s="37"/>
      <c r="L61" s="360"/>
      <c r="M61" s="3"/>
      <c r="N61" s="3"/>
      <c r="O61" s="3"/>
      <c r="P61" s="3"/>
      <c r="Q61" s="3"/>
      <c r="R61" s="3"/>
      <c r="S61" s="3"/>
      <c r="AB61" s="3"/>
      <c r="AC61" s="3"/>
      <c r="AD61" s="3"/>
      <c r="AE61" s="3"/>
      <c r="AF61" s="3"/>
      <c r="AG61" s="3"/>
      <c r="AH61" s="3"/>
    </row>
    <row r="62" spans="1:34" ht="13.5" customHeight="1">
      <c r="A62" s="57" t="s">
        <v>404</v>
      </c>
      <c r="B62" s="60">
        <f>J62*$H$1</f>
        <v>1820</v>
      </c>
      <c r="C62" s="60">
        <v>1855</v>
      </c>
      <c r="D62" s="60">
        <v>2635</v>
      </c>
      <c r="E62" s="3"/>
      <c r="F62" s="3"/>
      <c r="G62" s="3"/>
      <c r="H62" s="3"/>
      <c r="I62" s="96" t="s">
        <v>134</v>
      </c>
      <c r="J62" s="231">
        <v>26</v>
      </c>
      <c r="K62" s="231">
        <v>30</v>
      </c>
      <c r="L62" s="361">
        <v>39.5</v>
      </c>
      <c r="M62" s="3"/>
      <c r="N62" s="3"/>
      <c r="O62" s="3"/>
      <c r="P62" s="3"/>
      <c r="Q62" s="3"/>
      <c r="R62" s="3"/>
      <c r="S62" s="3"/>
      <c r="AB62" s="3"/>
      <c r="AC62" s="3"/>
      <c r="AD62" s="3"/>
      <c r="AE62" s="3"/>
      <c r="AF62" s="3"/>
      <c r="AG62" s="3"/>
      <c r="AH62" s="3"/>
    </row>
    <row r="63" spans="1:34" ht="13.5" customHeight="1">
      <c r="A63" s="57" t="s">
        <v>405</v>
      </c>
      <c r="B63" s="60">
        <f>J63*$H$1</f>
        <v>1715</v>
      </c>
      <c r="C63" s="60">
        <v>1739</v>
      </c>
      <c r="D63" s="60">
        <v>2415</v>
      </c>
      <c r="E63" s="4"/>
      <c r="F63" s="4"/>
      <c r="G63" s="4"/>
      <c r="H63" s="4"/>
      <c r="I63" s="96" t="s">
        <v>135</v>
      </c>
      <c r="J63" s="231">
        <v>24.5</v>
      </c>
      <c r="K63" s="231">
        <v>28</v>
      </c>
      <c r="L63" s="361">
        <v>33.5</v>
      </c>
      <c r="M63" s="3"/>
      <c r="N63" s="3"/>
      <c r="O63" s="3"/>
      <c r="P63" s="3"/>
      <c r="Q63" s="3"/>
      <c r="R63" s="3"/>
      <c r="S63" s="3"/>
      <c r="AB63" s="3"/>
      <c r="AC63" s="3"/>
      <c r="AD63" s="3"/>
      <c r="AE63" s="3"/>
      <c r="AF63" s="3"/>
      <c r="AG63" s="3"/>
      <c r="AH63" s="3"/>
    </row>
    <row r="64" spans="1:34" ht="12.75">
      <c r="A64" s="57" t="s">
        <v>136</v>
      </c>
      <c r="B64" s="60">
        <f>J64*$H$1</f>
        <v>2275</v>
      </c>
      <c r="C64" s="60">
        <v>2315</v>
      </c>
      <c r="D64" s="60">
        <v>3075</v>
      </c>
      <c r="E64" s="4"/>
      <c r="F64" s="4"/>
      <c r="G64" s="4"/>
      <c r="H64" s="4"/>
      <c r="I64" s="96" t="s">
        <v>136</v>
      </c>
      <c r="J64" s="231">
        <v>32.5</v>
      </c>
      <c r="K64" s="231">
        <v>37</v>
      </c>
      <c r="L64" s="361">
        <v>46.5</v>
      </c>
      <c r="M64" s="4"/>
      <c r="N64" s="3"/>
      <c r="O64" s="3"/>
      <c r="P64" s="3"/>
      <c r="Q64" s="3"/>
      <c r="R64" s="3"/>
      <c r="S64" s="3"/>
      <c r="AB64" s="3"/>
      <c r="AC64" s="3"/>
      <c r="AD64" s="3"/>
      <c r="AE64" s="3"/>
      <c r="AF64" s="3"/>
      <c r="AG64" s="3"/>
      <c r="AH64" s="3"/>
    </row>
    <row r="65" spans="1:34" ht="12.75">
      <c r="A65" s="56" t="s">
        <v>137</v>
      </c>
      <c r="B65" s="59"/>
      <c r="C65" s="60"/>
      <c r="D65" s="60"/>
      <c r="E65" s="6"/>
      <c r="F65" s="6"/>
      <c r="G65" s="6"/>
      <c r="H65" s="6"/>
      <c r="I65" s="95" t="s">
        <v>137</v>
      </c>
      <c r="J65" s="231"/>
      <c r="K65" s="231"/>
      <c r="L65" s="361"/>
      <c r="M65" s="4"/>
      <c r="N65" s="3"/>
      <c r="O65" s="3"/>
      <c r="P65" s="3"/>
      <c r="Q65" s="3"/>
      <c r="R65" s="3"/>
      <c r="S65" s="3"/>
      <c r="AB65" s="3"/>
      <c r="AC65" s="3"/>
      <c r="AD65" s="3"/>
      <c r="AE65" s="3"/>
      <c r="AF65" s="3"/>
      <c r="AG65" s="3"/>
      <c r="AH65" s="3"/>
    </row>
    <row r="66" spans="1:19" ht="12.75">
      <c r="A66" s="174" t="s">
        <v>138</v>
      </c>
      <c r="B66" s="60" t="s">
        <v>2</v>
      </c>
      <c r="C66" s="60">
        <v>1507</v>
      </c>
      <c r="D66" s="60">
        <v>1867</v>
      </c>
      <c r="E66" s="6"/>
      <c r="F66" s="6"/>
      <c r="G66" s="6"/>
      <c r="H66" s="6"/>
      <c r="I66" s="97" t="s">
        <v>138</v>
      </c>
      <c r="J66" s="231" t="s">
        <v>2</v>
      </c>
      <c r="K66" s="231">
        <v>25.5</v>
      </c>
      <c r="L66" s="361">
        <v>29</v>
      </c>
      <c r="M66" s="6"/>
      <c r="N66" s="3"/>
      <c r="O66" s="3"/>
      <c r="P66" s="3"/>
      <c r="Q66" s="3"/>
      <c r="R66" s="3"/>
      <c r="S66" s="3"/>
    </row>
    <row r="67" spans="1:19" ht="12.75">
      <c r="A67" s="174" t="s">
        <v>139</v>
      </c>
      <c r="B67" s="60" t="s">
        <v>2</v>
      </c>
      <c r="C67" s="60">
        <v>1739</v>
      </c>
      <c r="D67" s="60">
        <v>2087</v>
      </c>
      <c r="E67" s="6"/>
      <c r="F67" s="6"/>
      <c r="G67" s="6"/>
      <c r="H67" s="6"/>
      <c r="I67" s="97" t="s">
        <v>139</v>
      </c>
      <c r="J67" s="231" t="s">
        <v>2</v>
      </c>
      <c r="K67" s="231">
        <v>28</v>
      </c>
      <c r="L67" s="361">
        <v>32.5</v>
      </c>
      <c r="M67" s="6"/>
      <c r="N67" s="3"/>
      <c r="O67" s="3"/>
      <c r="P67" s="3"/>
      <c r="Q67" s="3"/>
      <c r="R67" s="3"/>
      <c r="S67" s="3"/>
    </row>
    <row r="68" spans="1:19" ht="12.75">
      <c r="A68" s="57" t="s">
        <v>140</v>
      </c>
      <c r="B68" s="60" t="s">
        <v>2</v>
      </c>
      <c r="C68" s="60">
        <v>2318</v>
      </c>
      <c r="D68" s="60">
        <v>2965</v>
      </c>
      <c r="E68" s="6"/>
      <c r="F68" s="6"/>
      <c r="G68" s="6"/>
      <c r="H68" s="6"/>
      <c r="I68" s="96" t="s">
        <v>140</v>
      </c>
      <c r="J68" s="231" t="s">
        <v>2</v>
      </c>
      <c r="K68" s="231">
        <v>33.5</v>
      </c>
      <c r="L68" s="361">
        <v>44</v>
      </c>
      <c r="M68" s="6"/>
      <c r="N68" s="3"/>
      <c r="O68" s="3"/>
      <c r="P68" s="3"/>
      <c r="Q68" s="3"/>
      <c r="R68" s="3"/>
      <c r="S68" s="3"/>
    </row>
    <row r="69" spans="1:19" ht="12.75">
      <c r="A69" s="56" t="s">
        <v>141</v>
      </c>
      <c r="B69" s="59"/>
      <c r="C69" s="60"/>
      <c r="D69" s="60"/>
      <c r="E69" s="6"/>
      <c r="F69" s="6"/>
      <c r="G69" s="6"/>
      <c r="H69" s="6"/>
      <c r="I69" s="95" t="s">
        <v>141</v>
      </c>
      <c r="J69" s="231"/>
      <c r="K69" s="231"/>
      <c r="L69" s="361"/>
      <c r="M69" s="6"/>
      <c r="N69" s="3"/>
      <c r="O69" s="3"/>
      <c r="P69" s="3"/>
      <c r="Q69" s="3"/>
      <c r="R69" s="3"/>
      <c r="S69" s="3"/>
    </row>
    <row r="70" spans="1:19" ht="12.75">
      <c r="A70" s="57" t="s">
        <v>138</v>
      </c>
      <c r="B70" s="60" t="s">
        <v>2</v>
      </c>
      <c r="C70" s="60">
        <v>1507</v>
      </c>
      <c r="D70" s="60">
        <v>1867</v>
      </c>
      <c r="E70" s="6"/>
      <c r="F70" s="6"/>
      <c r="G70" s="6"/>
      <c r="H70" s="6"/>
      <c r="I70" s="96" t="s">
        <v>138</v>
      </c>
      <c r="J70" s="231" t="s">
        <v>2</v>
      </c>
      <c r="K70" s="231">
        <v>25.5</v>
      </c>
      <c r="L70" s="361">
        <v>30</v>
      </c>
      <c r="M70" s="6"/>
      <c r="N70" s="3"/>
      <c r="O70" s="3"/>
      <c r="P70" s="3"/>
      <c r="Q70" s="3"/>
      <c r="R70" s="3"/>
      <c r="S70" s="3"/>
    </row>
    <row r="71" spans="1:19" ht="12.75">
      <c r="A71" s="57" t="s">
        <v>139</v>
      </c>
      <c r="B71" s="60" t="s">
        <v>2</v>
      </c>
      <c r="C71" s="60">
        <v>1739</v>
      </c>
      <c r="D71" s="60">
        <v>2196</v>
      </c>
      <c r="E71" s="6"/>
      <c r="F71" s="6"/>
      <c r="G71" s="6"/>
      <c r="H71" s="6"/>
      <c r="I71" s="96" t="s">
        <v>139</v>
      </c>
      <c r="J71" s="231" t="s">
        <v>2</v>
      </c>
      <c r="K71" s="231">
        <v>28</v>
      </c>
      <c r="L71" s="361">
        <v>35</v>
      </c>
      <c r="M71" s="6"/>
      <c r="N71" s="3"/>
      <c r="O71" s="3"/>
      <c r="P71" s="3"/>
      <c r="Q71" s="3"/>
      <c r="R71" s="3"/>
      <c r="S71" s="3"/>
    </row>
    <row r="72" spans="1:19" ht="12.75">
      <c r="A72" s="56" t="s">
        <v>142</v>
      </c>
      <c r="B72" s="59"/>
      <c r="C72" s="60"/>
      <c r="D72" s="60"/>
      <c r="E72" s="6"/>
      <c r="F72" s="6"/>
      <c r="G72" s="6"/>
      <c r="H72" s="6"/>
      <c r="I72" s="95" t="s">
        <v>142</v>
      </c>
      <c r="J72" s="231"/>
      <c r="K72" s="231"/>
      <c r="L72" s="361"/>
      <c r="M72" s="6"/>
      <c r="N72" s="3"/>
      <c r="O72" s="3"/>
      <c r="P72" s="3"/>
      <c r="Q72" s="3"/>
      <c r="R72" s="3"/>
      <c r="S72" s="3"/>
    </row>
    <row r="73" spans="1:19" ht="13.5" thickBot="1">
      <c r="A73" s="57" t="s">
        <v>143</v>
      </c>
      <c r="B73" s="60" t="s">
        <v>2</v>
      </c>
      <c r="C73" s="60">
        <v>1450</v>
      </c>
      <c r="D73" s="60">
        <v>1485</v>
      </c>
      <c r="E73" s="6"/>
      <c r="F73" s="6"/>
      <c r="G73" s="6"/>
      <c r="H73" s="6"/>
      <c r="I73" s="96" t="s">
        <v>143</v>
      </c>
      <c r="J73" s="235" t="s">
        <v>2</v>
      </c>
      <c r="K73" s="235">
        <v>23.5</v>
      </c>
      <c r="L73" s="362">
        <v>24</v>
      </c>
      <c r="M73" s="6"/>
      <c r="N73" s="3"/>
      <c r="O73" s="3"/>
      <c r="P73" s="3"/>
      <c r="Q73" s="3"/>
      <c r="R73" s="3"/>
      <c r="S73" s="3"/>
    </row>
    <row r="74" spans="1:19" ht="12.75">
      <c r="A74" s="157" t="s">
        <v>431</v>
      </c>
      <c r="B74" s="158"/>
      <c r="C74" s="158"/>
      <c r="D74" s="188"/>
      <c r="E74" s="6"/>
      <c r="F74" s="6"/>
      <c r="G74" s="6"/>
      <c r="H74" s="6"/>
      <c r="I74" s="10" t="s">
        <v>144</v>
      </c>
      <c r="J74" s="40"/>
      <c r="K74" s="40"/>
      <c r="L74" s="363"/>
      <c r="M74" s="6"/>
      <c r="N74" s="6"/>
      <c r="O74" s="3"/>
      <c r="P74" s="3"/>
      <c r="Q74" s="3"/>
      <c r="R74" s="3"/>
      <c r="S74" s="3"/>
    </row>
    <row r="75" spans="1:19" ht="13.5" thickBot="1">
      <c r="A75" s="265" t="s">
        <v>432</v>
      </c>
      <c r="B75" s="160"/>
      <c r="C75" s="160"/>
      <c r="D75" s="173"/>
      <c r="E75" s="11"/>
      <c r="F75" s="11"/>
      <c r="G75" s="11"/>
      <c r="H75" s="3"/>
      <c r="I75" s="264" t="s">
        <v>372</v>
      </c>
      <c r="J75" s="42"/>
      <c r="K75" s="42"/>
      <c r="L75" s="364"/>
      <c r="M75" s="6"/>
      <c r="N75" s="6"/>
      <c r="O75" s="3"/>
      <c r="P75" s="3"/>
      <c r="Q75" s="3"/>
      <c r="R75" s="3"/>
      <c r="S75" s="3"/>
    </row>
    <row r="76" spans="1:16" ht="9" customHeight="1">
      <c r="A76" s="8"/>
      <c r="B76" s="3"/>
      <c r="C76" s="3"/>
      <c r="D76" s="3"/>
      <c r="E76" s="3"/>
      <c r="F76" s="3"/>
      <c r="G76" s="3"/>
      <c r="H76" s="3"/>
      <c r="M76" s="6"/>
      <c r="N76" s="6"/>
      <c r="P76" s="3"/>
    </row>
    <row r="77" spans="1:14" ht="12.75">
      <c r="A77" s="4"/>
      <c r="B77" s="27"/>
      <c r="C77" s="3"/>
      <c r="D77" s="3"/>
      <c r="M77" s="6"/>
      <c r="N77" s="6"/>
    </row>
    <row r="78" spans="1:15" ht="13.5" thickBot="1">
      <c r="A78" s="4" t="s">
        <v>145</v>
      </c>
      <c r="B78" s="37"/>
      <c r="C78" s="94"/>
      <c r="D78" s="3"/>
      <c r="E78" s="3"/>
      <c r="F78" s="3"/>
      <c r="G78" s="6"/>
      <c r="H78" s="6"/>
      <c r="I78" s="88" t="s">
        <v>145</v>
      </c>
      <c r="J78" s="68"/>
      <c r="K78" s="69" t="s">
        <v>101</v>
      </c>
      <c r="L78" s="3"/>
      <c r="M78" s="3"/>
      <c r="N78" s="3"/>
      <c r="O78" s="3"/>
    </row>
    <row r="79" spans="1:12" ht="13.5">
      <c r="A79" s="162" t="s">
        <v>1</v>
      </c>
      <c r="B79" s="417" t="s">
        <v>146</v>
      </c>
      <c r="C79" s="417" t="s">
        <v>147</v>
      </c>
      <c r="D79" s="3"/>
      <c r="G79" s="6"/>
      <c r="H79" s="6"/>
      <c r="I79" s="71" t="s">
        <v>1</v>
      </c>
      <c r="J79" s="439" t="s">
        <v>146</v>
      </c>
      <c r="K79" s="439" t="s">
        <v>147</v>
      </c>
      <c r="L79" s="3"/>
    </row>
    <row r="80" spans="1:12" ht="13.5" thickBot="1">
      <c r="A80" s="165" t="s">
        <v>148</v>
      </c>
      <c r="B80" s="418"/>
      <c r="C80" s="418"/>
      <c r="D80" s="13"/>
      <c r="G80" s="6"/>
      <c r="H80" s="6"/>
      <c r="I80" s="75" t="s">
        <v>148</v>
      </c>
      <c r="J80" s="440"/>
      <c r="K80" s="440"/>
      <c r="L80" s="13"/>
    </row>
    <row r="81" spans="1:12" ht="13.5">
      <c r="A81" s="57" t="s">
        <v>149</v>
      </c>
      <c r="B81" s="60">
        <v>1040</v>
      </c>
      <c r="C81" s="60">
        <v>1230</v>
      </c>
      <c r="D81" s="9"/>
      <c r="G81" s="6"/>
      <c r="H81" s="6"/>
      <c r="I81" s="79" t="s">
        <v>149</v>
      </c>
      <c r="J81" s="80">
        <v>17</v>
      </c>
      <c r="K81" s="80">
        <v>19</v>
      </c>
      <c r="L81" s="9"/>
    </row>
    <row r="82" spans="1:12" ht="13.5" thickBot="1">
      <c r="A82" s="57" t="s">
        <v>150</v>
      </c>
      <c r="B82" s="60">
        <v>1510</v>
      </c>
      <c r="C82" s="60">
        <v>1600</v>
      </c>
      <c r="D82" s="3"/>
      <c r="G82" s="6"/>
      <c r="H82" s="32"/>
      <c r="I82" s="81" t="s">
        <v>150</v>
      </c>
      <c r="J82" s="82">
        <v>27</v>
      </c>
      <c r="K82" s="82">
        <v>29</v>
      </c>
      <c r="L82" s="3"/>
    </row>
    <row r="83" spans="1:12" ht="13.5" thickBot="1">
      <c r="A83" s="454" t="s">
        <v>406</v>
      </c>
      <c r="B83" s="455"/>
      <c r="C83" s="456"/>
      <c r="D83" s="14"/>
      <c r="G83" s="14"/>
      <c r="H83" s="3"/>
      <c r="I83" s="447" t="s">
        <v>151</v>
      </c>
      <c r="J83" s="448"/>
      <c r="K83" s="449"/>
      <c r="L83" s="14"/>
    </row>
    <row r="84" spans="1:12" ht="9" customHeight="1">
      <c r="A84" s="65"/>
      <c r="B84" s="65"/>
      <c r="C84" s="65"/>
      <c r="D84" s="14"/>
      <c r="G84" s="14"/>
      <c r="H84" s="3"/>
      <c r="I84" s="65"/>
      <c r="J84" s="65"/>
      <c r="K84" s="65"/>
      <c r="L84" s="14"/>
    </row>
    <row r="85" spans="1:12" ht="13.5" thickBot="1">
      <c r="A85" s="4" t="s">
        <v>152</v>
      </c>
      <c r="B85" s="37"/>
      <c r="C85" s="94"/>
      <c r="D85" s="3"/>
      <c r="G85" s="37"/>
      <c r="I85" s="88" t="s">
        <v>152</v>
      </c>
      <c r="J85" s="68"/>
      <c r="K85" s="69" t="s">
        <v>101</v>
      </c>
      <c r="L85" s="3"/>
    </row>
    <row r="86" spans="1:12" ht="13.5">
      <c r="A86" s="162" t="s">
        <v>1</v>
      </c>
      <c r="B86" s="169" t="s">
        <v>153</v>
      </c>
      <c r="C86" s="459" t="s">
        <v>382</v>
      </c>
      <c r="D86" s="3"/>
      <c r="G86" s="62"/>
      <c r="I86" s="71" t="s">
        <v>1</v>
      </c>
      <c r="J86" s="74" t="s">
        <v>153</v>
      </c>
      <c r="K86" s="439" t="s">
        <v>382</v>
      </c>
      <c r="L86" s="3"/>
    </row>
    <row r="87" spans="1:12" ht="13.5" thickBot="1">
      <c r="A87" s="165" t="s">
        <v>148</v>
      </c>
      <c r="B87" s="170" t="s">
        <v>407</v>
      </c>
      <c r="C87" s="460"/>
      <c r="D87" s="3"/>
      <c r="G87" s="62"/>
      <c r="I87" s="75" t="s">
        <v>148</v>
      </c>
      <c r="J87" s="78" t="s">
        <v>407</v>
      </c>
      <c r="K87" s="440"/>
      <c r="L87" s="3"/>
    </row>
    <row r="88" spans="1:12" ht="12.75">
      <c r="A88" s="175" t="s">
        <v>154</v>
      </c>
      <c r="B88" s="60">
        <f aca="true" t="shared" si="0" ref="B88:C93">J88*$H$1</f>
        <v>1610</v>
      </c>
      <c r="C88" s="60">
        <f t="shared" si="0"/>
        <v>2240</v>
      </c>
      <c r="D88" s="3"/>
      <c r="G88" s="6"/>
      <c r="I88" s="98" t="s">
        <v>154</v>
      </c>
      <c r="J88" s="80">
        <v>23</v>
      </c>
      <c r="K88" s="80">
        <v>32</v>
      </c>
      <c r="L88" s="3"/>
    </row>
    <row r="89" spans="1:12" ht="12.75">
      <c r="A89" s="175" t="s">
        <v>155</v>
      </c>
      <c r="B89" s="60">
        <f t="shared" si="0"/>
        <v>1680</v>
      </c>
      <c r="C89" s="60">
        <f t="shared" si="0"/>
        <v>2380</v>
      </c>
      <c r="D89" s="3"/>
      <c r="G89" s="6"/>
      <c r="I89" s="98" t="s">
        <v>155</v>
      </c>
      <c r="J89" s="80">
        <v>24</v>
      </c>
      <c r="K89" s="80">
        <v>34</v>
      </c>
      <c r="L89" s="3"/>
    </row>
    <row r="90" spans="1:12" ht="12.75">
      <c r="A90" s="175" t="s">
        <v>156</v>
      </c>
      <c r="B90" s="60">
        <f t="shared" si="0"/>
        <v>1925</v>
      </c>
      <c r="C90" s="60">
        <f t="shared" si="0"/>
        <v>2730</v>
      </c>
      <c r="D90" s="3"/>
      <c r="G90" s="6"/>
      <c r="I90" s="98" t="s">
        <v>156</v>
      </c>
      <c r="J90" s="80">
        <v>27.5</v>
      </c>
      <c r="K90" s="80">
        <v>39</v>
      </c>
      <c r="L90" s="3"/>
    </row>
    <row r="91" spans="1:12" ht="12.75">
      <c r="A91" s="175" t="s">
        <v>157</v>
      </c>
      <c r="B91" s="60">
        <f t="shared" si="0"/>
        <v>1925</v>
      </c>
      <c r="C91" s="60">
        <f t="shared" si="0"/>
        <v>2730</v>
      </c>
      <c r="D91" s="3"/>
      <c r="G91" s="6"/>
      <c r="I91" s="98" t="s">
        <v>157</v>
      </c>
      <c r="J91" s="80">
        <v>27.5</v>
      </c>
      <c r="K91" s="80">
        <v>39</v>
      </c>
      <c r="L91" s="3"/>
    </row>
    <row r="92" spans="1:12" ht="12.75">
      <c r="A92" s="175" t="s">
        <v>158</v>
      </c>
      <c r="B92" s="60">
        <f t="shared" si="0"/>
        <v>1995</v>
      </c>
      <c r="C92" s="60">
        <f t="shared" si="0"/>
        <v>3010</v>
      </c>
      <c r="D92" s="3"/>
      <c r="G92" s="6"/>
      <c r="I92" s="98" t="s">
        <v>158</v>
      </c>
      <c r="J92" s="80">
        <v>28.5</v>
      </c>
      <c r="K92" s="80">
        <v>43</v>
      </c>
      <c r="L92" s="3"/>
    </row>
    <row r="93" spans="1:12" ht="13.5" thickBot="1">
      <c r="A93" s="175" t="s">
        <v>159</v>
      </c>
      <c r="B93" s="60">
        <f t="shared" si="0"/>
        <v>1925</v>
      </c>
      <c r="C93" s="60">
        <f t="shared" si="0"/>
        <v>2730</v>
      </c>
      <c r="D93" s="3"/>
      <c r="G93" s="6"/>
      <c r="I93" s="99" t="s">
        <v>159</v>
      </c>
      <c r="J93" s="82">
        <v>27.5</v>
      </c>
      <c r="K93" s="82">
        <v>39</v>
      </c>
      <c r="L93" s="3"/>
    </row>
    <row r="94" spans="1:12" ht="12.75">
      <c r="A94" s="157" t="s">
        <v>316</v>
      </c>
      <c r="B94" s="158"/>
      <c r="C94" s="188"/>
      <c r="D94" s="3"/>
      <c r="G94" s="6"/>
      <c r="I94" s="90" t="s">
        <v>160</v>
      </c>
      <c r="J94" s="65"/>
      <c r="K94" s="87"/>
      <c r="L94" s="3"/>
    </row>
    <row r="95" spans="1:11" ht="13.5" thickBot="1">
      <c r="A95" s="191" t="s">
        <v>161</v>
      </c>
      <c r="B95" s="160"/>
      <c r="C95" s="173"/>
      <c r="G95" s="6"/>
      <c r="I95" s="100" t="s">
        <v>161</v>
      </c>
      <c r="J95" s="68"/>
      <c r="K95" s="77"/>
    </row>
    <row r="96" spans="1:11" ht="12.75">
      <c r="A96" s="101"/>
      <c r="B96" s="37"/>
      <c r="C96" s="37"/>
      <c r="G96" s="6"/>
      <c r="I96" s="101"/>
      <c r="J96" s="37"/>
      <c r="K96" s="37"/>
    </row>
    <row r="97" spans="1:14" ht="13.5" thickBot="1">
      <c r="A97" s="4" t="s">
        <v>162</v>
      </c>
      <c r="B97" s="37"/>
      <c r="C97" s="37"/>
      <c r="D97" s="94"/>
      <c r="E97" s="37"/>
      <c r="F97" s="37"/>
      <c r="G97" s="37"/>
      <c r="I97" s="88" t="s">
        <v>162</v>
      </c>
      <c r="J97" s="68"/>
      <c r="K97" s="68"/>
      <c r="L97" s="69" t="s">
        <v>101</v>
      </c>
      <c r="M97" s="68"/>
      <c r="N97" s="68"/>
    </row>
    <row r="98" spans="1:14" ht="13.5">
      <c r="A98" s="162" t="s">
        <v>1</v>
      </c>
      <c r="B98" s="192" t="s">
        <v>163</v>
      </c>
      <c r="C98" s="193" t="s">
        <v>164</v>
      </c>
      <c r="D98" s="192" t="s">
        <v>165</v>
      </c>
      <c r="E98" s="193" t="s">
        <v>166</v>
      </c>
      <c r="F98" s="192" t="s">
        <v>167</v>
      </c>
      <c r="G98" s="37"/>
      <c r="I98" s="71" t="s">
        <v>1</v>
      </c>
      <c r="J98" s="102" t="s">
        <v>163</v>
      </c>
      <c r="K98" s="102" t="s">
        <v>164</v>
      </c>
      <c r="L98" s="102" t="s">
        <v>165</v>
      </c>
      <c r="M98" s="102" t="s">
        <v>166</v>
      </c>
      <c r="N98" s="102" t="s">
        <v>167</v>
      </c>
    </row>
    <row r="99" spans="1:14" ht="13.5" thickBot="1">
      <c r="A99" s="165" t="s">
        <v>36</v>
      </c>
      <c r="B99" s="171"/>
      <c r="C99" s="160"/>
      <c r="D99" s="171"/>
      <c r="E99" s="160"/>
      <c r="F99" s="171"/>
      <c r="G99" s="3"/>
      <c r="I99" s="75" t="s">
        <v>36</v>
      </c>
      <c r="J99" s="77"/>
      <c r="K99" s="77"/>
      <c r="L99" s="77"/>
      <c r="M99" s="77"/>
      <c r="N99" s="77"/>
    </row>
    <row r="100" spans="1:14" ht="12.75">
      <c r="A100" s="176" t="s">
        <v>168</v>
      </c>
      <c r="B100" s="60" t="s">
        <v>318</v>
      </c>
      <c r="C100" s="60" t="s">
        <v>319</v>
      </c>
      <c r="D100" s="60" t="s">
        <v>320</v>
      </c>
      <c r="E100" s="60" t="s">
        <v>321</v>
      </c>
      <c r="F100" s="60" t="s">
        <v>322</v>
      </c>
      <c r="G100" s="37"/>
      <c r="I100" s="103" t="s">
        <v>168</v>
      </c>
      <c r="J100" s="80" t="s">
        <v>169</v>
      </c>
      <c r="K100" s="80" t="s">
        <v>170</v>
      </c>
      <c r="L100" s="80" t="s">
        <v>171</v>
      </c>
      <c r="M100" s="80" t="s">
        <v>172</v>
      </c>
      <c r="N100" s="80" t="s">
        <v>173</v>
      </c>
    </row>
    <row r="101" spans="1:14" ht="12.75">
      <c r="A101" s="174" t="s">
        <v>174</v>
      </c>
      <c r="B101" s="60" t="s">
        <v>330</v>
      </c>
      <c r="C101" s="60" t="s">
        <v>324</v>
      </c>
      <c r="D101" s="60" t="s">
        <v>328</v>
      </c>
      <c r="E101" s="60" t="s">
        <v>326</v>
      </c>
      <c r="F101" s="60" t="s">
        <v>324</v>
      </c>
      <c r="G101" s="4"/>
      <c r="I101" s="104" t="s">
        <v>174</v>
      </c>
      <c r="J101" s="80" t="s">
        <v>175</v>
      </c>
      <c r="K101" s="80" t="s">
        <v>176</v>
      </c>
      <c r="L101" s="80" t="s">
        <v>177</v>
      </c>
      <c r="M101" s="80" t="s">
        <v>178</v>
      </c>
      <c r="N101" s="80" t="s">
        <v>176</v>
      </c>
    </row>
    <row r="102" spans="1:14" ht="24.75" thickBot="1">
      <c r="A102" s="176" t="s">
        <v>179</v>
      </c>
      <c r="B102" s="60" t="s">
        <v>331</v>
      </c>
      <c r="C102" s="60" t="s">
        <v>329</v>
      </c>
      <c r="D102" s="60" t="s">
        <v>323</v>
      </c>
      <c r="E102" s="60" t="s">
        <v>327</v>
      </c>
      <c r="F102" s="60" t="s">
        <v>325</v>
      </c>
      <c r="G102" s="4"/>
      <c r="I102" s="103" t="s">
        <v>179</v>
      </c>
      <c r="J102" s="80" t="s">
        <v>180</v>
      </c>
      <c r="K102" s="80" t="s">
        <v>181</v>
      </c>
      <c r="L102" s="80" t="s">
        <v>182</v>
      </c>
      <c r="M102" s="80" t="s">
        <v>183</v>
      </c>
      <c r="N102" s="80" t="s">
        <v>184</v>
      </c>
    </row>
    <row r="103" spans="1:14" ht="14.25" customHeight="1">
      <c r="A103" s="442" t="s">
        <v>185</v>
      </c>
      <c r="B103" s="443"/>
      <c r="C103" s="443"/>
      <c r="D103" s="443"/>
      <c r="E103" s="158"/>
      <c r="F103" s="188"/>
      <c r="G103" s="6"/>
      <c r="I103" s="450" t="s">
        <v>185</v>
      </c>
      <c r="J103" s="451"/>
      <c r="K103" s="451"/>
      <c r="L103" s="451"/>
      <c r="M103" s="40"/>
      <c r="N103" s="41"/>
    </row>
    <row r="104" spans="1:14" ht="13.5" customHeight="1" thickBot="1">
      <c r="A104" s="463" t="s">
        <v>317</v>
      </c>
      <c r="B104" s="464"/>
      <c r="C104" s="464"/>
      <c r="D104" s="464"/>
      <c r="E104" s="464"/>
      <c r="F104" s="173"/>
      <c r="G104" s="6"/>
      <c r="I104" s="452" t="s">
        <v>186</v>
      </c>
      <c r="J104" s="453"/>
      <c r="K104" s="453"/>
      <c r="L104" s="453"/>
      <c r="M104" s="42"/>
      <c r="N104" s="43"/>
    </row>
    <row r="105" spans="1:14" ht="13.5" customHeight="1">
      <c r="A105" s="342"/>
      <c r="B105" s="342"/>
      <c r="C105" s="342"/>
      <c r="D105" s="342"/>
      <c r="E105" s="342"/>
      <c r="F105" s="37"/>
      <c r="G105" s="6"/>
      <c r="I105" s="342"/>
      <c r="J105" s="342"/>
      <c r="K105" s="342"/>
      <c r="L105" s="342"/>
      <c r="M105" s="37"/>
      <c r="N105" s="37"/>
    </row>
    <row r="106" spans="1:14" ht="13.5" customHeight="1">
      <c r="A106" s="272" t="s">
        <v>411</v>
      </c>
      <c r="B106" s="65"/>
      <c r="C106" s="293"/>
      <c r="D106" s="288"/>
      <c r="E106" s="342"/>
      <c r="F106" s="37"/>
      <c r="G106" s="6"/>
      <c r="I106" s="272" t="s">
        <v>411</v>
      </c>
      <c r="J106" s="65"/>
      <c r="K106" s="293" t="s">
        <v>101</v>
      </c>
      <c r="L106" s="288"/>
      <c r="M106" s="37"/>
      <c r="N106" s="37"/>
    </row>
    <row r="107" spans="1:14" ht="13.5" customHeight="1">
      <c r="A107" s="215" t="s">
        <v>1</v>
      </c>
      <c r="B107" s="216" t="s">
        <v>391</v>
      </c>
      <c r="C107" s="216" t="s">
        <v>412</v>
      </c>
      <c r="D107" s="369"/>
      <c r="E107" s="342"/>
      <c r="F107" s="37"/>
      <c r="G107" s="6"/>
      <c r="I107" s="215" t="s">
        <v>1</v>
      </c>
      <c r="J107" s="216" t="s">
        <v>391</v>
      </c>
      <c r="K107" s="216" t="s">
        <v>412</v>
      </c>
      <c r="L107" s="369"/>
      <c r="M107" s="37"/>
      <c r="N107" s="37"/>
    </row>
    <row r="108" spans="1:14" ht="13.5" customHeight="1">
      <c r="A108" s="370" t="s">
        <v>413</v>
      </c>
      <c r="B108" s="221" t="s">
        <v>414</v>
      </c>
      <c r="C108" s="371"/>
      <c r="D108" s="372"/>
      <c r="E108" s="342"/>
      <c r="F108" s="37"/>
      <c r="G108" s="6"/>
      <c r="I108" s="370" t="s">
        <v>413</v>
      </c>
      <c r="J108" s="221" t="s">
        <v>414</v>
      </c>
      <c r="K108" s="371"/>
      <c r="L108" s="372"/>
      <c r="M108" s="37"/>
      <c r="N108" s="37"/>
    </row>
    <row r="109" spans="1:14" ht="13.5" customHeight="1">
      <c r="A109" s="373" t="s">
        <v>415</v>
      </c>
      <c r="B109" s="60">
        <f>J109*$H$1</f>
        <v>770</v>
      </c>
      <c r="C109" s="60">
        <f>K109*$H$1</f>
        <v>1715</v>
      </c>
      <c r="D109" s="374"/>
      <c r="E109" s="342"/>
      <c r="F109" s="37"/>
      <c r="G109" s="6"/>
      <c r="I109" s="373" t="s">
        <v>415</v>
      </c>
      <c r="J109" s="302">
        <v>11</v>
      </c>
      <c r="K109" s="302">
        <v>24.5</v>
      </c>
      <c r="L109" s="374"/>
      <c r="M109" s="37"/>
      <c r="N109" s="37"/>
    </row>
    <row r="110" spans="1:14" ht="13.5" customHeight="1">
      <c r="A110" s="375" t="s">
        <v>430</v>
      </c>
      <c r="B110" s="376"/>
      <c r="C110" s="377"/>
      <c r="D110" s="378"/>
      <c r="E110" s="342"/>
      <c r="F110" s="37"/>
      <c r="G110" s="6"/>
      <c r="I110" s="375" t="s">
        <v>416</v>
      </c>
      <c r="J110" s="376"/>
      <c r="K110" s="377"/>
      <c r="L110" s="378"/>
      <c r="M110" s="37"/>
      <c r="N110" s="37"/>
    </row>
    <row r="111" spans="1:14" ht="13.5" customHeight="1">
      <c r="A111" s="378"/>
      <c r="B111" s="378"/>
      <c r="C111" s="378"/>
      <c r="D111" s="378"/>
      <c r="E111" s="342"/>
      <c r="F111" s="37"/>
      <c r="G111" s="6"/>
      <c r="I111" s="378"/>
      <c r="J111" s="378"/>
      <c r="K111" s="378"/>
      <c r="L111" s="378"/>
      <c r="M111" s="37"/>
      <c r="N111" s="37"/>
    </row>
    <row r="112" spans="1:14" ht="13.5" customHeight="1">
      <c r="A112" s="272" t="s">
        <v>417</v>
      </c>
      <c r="B112" s="379"/>
      <c r="C112" s="293"/>
      <c r="D112" s="380"/>
      <c r="E112" s="342"/>
      <c r="F112" s="37"/>
      <c r="G112" s="6"/>
      <c r="I112" s="272" t="s">
        <v>417</v>
      </c>
      <c r="J112" s="379"/>
      <c r="K112" s="293"/>
      <c r="L112" s="380" t="s">
        <v>375</v>
      </c>
      <c r="M112" s="37"/>
      <c r="N112" s="37"/>
    </row>
    <row r="113" spans="1:14" ht="13.5" customHeight="1">
      <c r="A113" s="381" t="s">
        <v>1</v>
      </c>
      <c r="B113" s="341" t="s">
        <v>418</v>
      </c>
      <c r="C113" s="409" t="s">
        <v>419</v>
      </c>
      <c r="D113" s="409" t="s">
        <v>420</v>
      </c>
      <c r="E113" s="342"/>
      <c r="F113" s="37"/>
      <c r="G113" s="6"/>
      <c r="I113" s="381" t="s">
        <v>1</v>
      </c>
      <c r="J113" s="341" t="s">
        <v>418</v>
      </c>
      <c r="K113" s="409" t="s">
        <v>419</v>
      </c>
      <c r="L113" s="409" t="s">
        <v>420</v>
      </c>
      <c r="M113" s="37"/>
      <c r="N113" s="37"/>
    </row>
    <row r="114" spans="1:14" ht="13.5" customHeight="1">
      <c r="A114" s="398" t="s">
        <v>413</v>
      </c>
      <c r="B114" s="399" t="s">
        <v>421</v>
      </c>
      <c r="C114" s="411"/>
      <c r="D114" s="411"/>
      <c r="E114" s="342"/>
      <c r="F114" s="37"/>
      <c r="G114" s="6"/>
      <c r="I114" s="370" t="s">
        <v>413</v>
      </c>
      <c r="J114" s="222" t="s">
        <v>421</v>
      </c>
      <c r="K114" s="410"/>
      <c r="L114" s="410"/>
      <c r="M114" s="37"/>
      <c r="N114" s="37"/>
    </row>
    <row r="115" spans="1:14" ht="13.5" customHeight="1">
      <c r="A115" s="401" t="s">
        <v>422</v>
      </c>
      <c r="B115" s="402"/>
      <c r="C115" s="403"/>
      <c r="D115" s="403"/>
      <c r="E115" s="342"/>
      <c r="F115" s="37"/>
      <c r="G115" s="6"/>
      <c r="I115" s="382" t="s">
        <v>422</v>
      </c>
      <c r="J115" s="383"/>
      <c r="K115" s="384"/>
      <c r="L115" s="384"/>
      <c r="M115" s="37"/>
      <c r="N115" s="37"/>
    </row>
    <row r="116" spans="1:14" ht="13.5" customHeight="1">
      <c r="A116" s="404" t="s">
        <v>423</v>
      </c>
      <c r="B116" s="405">
        <v>600</v>
      </c>
      <c r="C116" s="406">
        <v>940</v>
      </c>
      <c r="D116" s="406">
        <v>1450</v>
      </c>
      <c r="E116" s="342"/>
      <c r="F116" s="37"/>
      <c r="G116" s="6"/>
      <c r="I116" s="385" t="s">
        <v>423</v>
      </c>
      <c r="J116" s="386">
        <v>600</v>
      </c>
      <c r="K116" s="387">
        <v>940</v>
      </c>
      <c r="L116" s="387">
        <v>1450</v>
      </c>
      <c r="M116" s="37"/>
      <c r="N116" s="37"/>
    </row>
    <row r="117" spans="1:14" ht="13.5" customHeight="1">
      <c r="A117" s="407" t="s">
        <v>424</v>
      </c>
      <c r="B117" s="405"/>
      <c r="C117" s="406"/>
      <c r="D117" s="406"/>
      <c r="E117" s="342"/>
      <c r="F117" s="37"/>
      <c r="G117" s="6"/>
      <c r="I117" s="388" t="s">
        <v>424</v>
      </c>
      <c r="J117" s="386"/>
      <c r="K117" s="387"/>
      <c r="L117" s="387"/>
      <c r="M117" s="37"/>
      <c r="N117" s="37"/>
    </row>
    <row r="118" spans="1:14" ht="13.5" customHeight="1">
      <c r="A118" s="404" t="s">
        <v>425</v>
      </c>
      <c r="B118" s="408">
        <v>600</v>
      </c>
      <c r="C118" s="408">
        <v>940</v>
      </c>
      <c r="D118" s="408">
        <v>1450</v>
      </c>
      <c r="E118" s="342"/>
      <c r="F118" s="37"/>
      <c r="G118" s="6"/>
      <c r="I118" s="385" t="s">
        <v>425</v>
      </c>
      <c r="J118" s="389">
        <v>600</v>
      </c>
      <c r="K118" s="390">
        <v>940</v>
      </c>
      <c r="L118" s="390">
        <v>1450</v>
      </c>
      <c r="M118" s="37"/>
      <c r="N118" s="37"/>
    </row>
    <row r="119" spans="1:14" ht="13.5" customHeight="1">
      <c r="A119" s="401" t="s">
        <v>426</v>
      </c>
      <c r="B119" s="408"/>
      <c r="C119" s="408"/>
      <c r="D119" s="408"/>
      <c r="E119" s="342"/>
      <c r="F119" s="37"/>
      <c r="G119" s="6"/>
      <c r="I119" s="391" t="s">
        <v>426</v>
      </c>
      <c r="J119" s="389"/>
      <c r="K119" s="390"/>
      <c r="L119" s="390"/>
      <c r="M119" s="37"/>
      <c r="N119" s="37"/>
    </row>
    <row r="120" spans="1:14" ht="13.5" customHeight="1">
      <c r="A120" s="404" t="s">
        <v>427</v>
      </c>
      <c r="B120" s="408">
        <v>2500</v>
      </c>
      <c r="C120" s="408">
        <v>2500</v>
      </c>
      <c r="D120" s="408">
        <v>2500</v>
      </c>
      <c r="E120" s="342"/>
      <c r="F120" s="37"/>
      <c r="G120" s="6"/>
      <c r="I120" s="392" t="s">
        <v>427</v>
      </c>
      <c r="J120" s="389">
        <v>2500</v>
      </c>
      <c r="K120" s="393">
        <v>2500</v>
      </c>
      <c r="L120" s="393">
        <v>2500</v>
      </c>
      <c r="M120" s="37"/>
      <c r="N120" s="37"/>
    </row>
    <row r="121" spans="1:14" ht="13.5" customHeight="1">
      <c r="A121" s="253" t="s">
        <v>428</v>
      </c>
      <c r="B121" s="255"/>
      <c r="C121" s="255"/>
      <c r="D121" s="400"/>
      <c r="E121" s="342"/>
      <c r="F121" s="37"/>
      <c r="G121" s="6"/>
      <c r="I121" s="394" t="s">
        <v>428</v>
      </c>
      <c r="J121" s="254"/>
      <c r="K121" s="254"/>
      <c r="L121" s="395"/>
      <c r="M121" s="37"/>
      <c r="N121" s="37"/>
    </row>
    <row r="122" spans="1:14" ht="13.5" customHeight="1">
      <c r="A122" s="343" t="s">
        <v>429</v>
      </c>
      <c r="B122" s="396"/>
      <c r="C122" s="396"/>
      <c r="D122" s="397"/>
      <c r="E122" s="342"/>
      <c r="F122" s="37"/>
      <c r="G122" s="6"/>
      <c r="I122" s="343" t="s">
        <v>429</v>
      </c>
      <c r="J122" s="396"/>
      <c r="K122" s="396"/>
      <c r="L122" s="397"/>
      <c r="M122" s="37"/>
      <c r="N122" s="37"/>
    </row>
    <row r="123" spans="1:14" ht="12.75">
      <c r="A123" s="444"/>
      <c r="B123" s="444"/>
      <c r="C123" s="444"/>
      <c r="D123" s="444"/>
      <c r="E123" s="3"/>
      <c r="F123" s="3"/>
      <c r="G123" s="6"/>
      <c r="I123" s="444"/>
      <c r="J123" s="444"/>
      <c r="K123" s="444"/>
      <c r="L123" s="444"/>
      <c r="M123" s="3"/>
      <c r="N123" s="3"/>
    </row>
    <row r="124" spans="1:13" ht="13.5" thickBot="1">
      <c r="A124" s="4" t="s">
        <v>187</v>
      </c>
      <c r="B124" s="37"/>
      <c r="C124" s="94"/>
      <c r="E124" s="3"/>
      <c r="G124" s="6"/>
      <c r="I124" s="88" t="s">
        <v>187</v>
      </c>
      <c r="J124" s="68"/>
      <c r="K124" s="69" t="s">
        <v>101</v>
      </c>
      <c r="M124" s="3"/>
    </row>
    <row r="125" spans="1:13" ht="13.5">
      <c r="A125" s="162" t="s">
        <v>1</v>
      </c>
      <c r="B125" s="167" t="s">
        <v>188</v>
      </c>
      <c r="C125" s="164" t="s">
        <v>189</v>
      </c>
      <c r="D125" s="17"/>
      <c r="E125" s="3"/>
      <c r="G125" s="6"/>
      <c r="I125" s="71" t="s">
        <v>1</v>
      </c>
      <c r="J125" s="72" t="s">
        <v>188</v>
      </c>
      <c r="K125" s="72" t="s">
        <v>189</v>
      </c>
      <c r="L125" s="17"/>
      <c r="M125" s="3"/>
    </row>
    <row r="126" spans="1:13" ht="13.5" thickBot="1">
      <c r="A126" s="195" t="s">
        <v>36</v>
      </c>
      <c r="B126" s="168" t="s">
        <v>190</v>
      </c>
      <c r="C126" s="189"/>
      <c r="D126" s="17"/>
      <c r="E126" s="3"/>
      <c r="G126" s="6"/>
      <c r="I126" s="75" t="s">
        <v>36</v>
      </c>
      <c r="J126" s="76" t="s">
        <v>190</v>
      </c>
      <c r="K126" s="77"/>
      <c r="L126" s="17"/>
      <c r="M126" s="3"/>
    </row>
    <row r="127" spans="1:13" ht="12.75">
      <c r="A127" s="57" t="s">
        <v>191</v>
      </c>
      <c r="B127" s="60">
        <f aca="true" t="shared" si="1" ref="B127:C130">J127*$H$1</f>
        <v>2485</v>
      </c>
      <c r="C127" s="60">
        <f t="shared" si="1"/>
        <v>4480</v>
      </c>
      <c r="D127" s="6"/>
      <c r="E127" s="3"/>
      <c r="G127" s="37"/>
      <c r="I127" s="79" t="s">
        <v>191</v>
      </c>
      <c r="J127" s="80">
        <v>35.5</v>
      </c>
      <c r="K127" s="80">
        <v>64</v>
      </c>
      <c r="L127" s="6"/>
      <c r="M127" s="3"/>
    </row>
    <row r="128" spans="1:13" ht="12.75">
      <c r="A128" s="57" t="s">
        <v>192</v>
      </c>
      <c r="B128" s="60">
        <f t="shared" si="1"/>
        <v>2240</v>
      </c>
      <c r="C128" s="60">
        <f t="shared" si="1"/>
        <v>4095</v>
      </c>
      <c r="D128" s="6"/>
      <c r="E128" s="3"/>
      <c r="G128" s="37"/>
      <c r="I128" s="79" t="s">
        <v>192</v>
      </c>
      <c r="J128" s="80">
        <v>32</v>
      </c>
      <c r="K128" s="80">
        <v>58.5</v>
      </c>
      <c r="L128" s="6"/>
      <c r="M128" s="3"/>
    </row>
    <row r="129" spans="1:13" ht="12.75">
      <c r="A129" s="57" t="s">
        <v>193</v>
      </c>
      <c r="B129" s="60">
        <f t="shared" si="1"/>
        <v>1820</v>
      </c>
      <c r="C129" s="60">
        <f t="shared" si="1"/>
        <v>3675</v>
      </c>
      <c r="D129" s="6"/>
      <c r="E129" s="3"/>
      <c r="G129" s="3"/>
      <c r="I129" s="79" t="s">
        <v>193</v>
      </c>
      <c r="J129" s="80">
        <v>26</v>
      </c>
      <c r="K129" s="80">
        <v>52.5</v>
      </c>
      <c r="L129" s="6"/>
      <c r="M129" s="3"/>
    </row>
    <row r="130" spans="1:13" ht="13.5" thickBot="1">
      <c r="A130" s="57" t="s">
        <v>194</v>
      </c>
      <c r="B130" s="60">
        <f t="shared" si="1"/>
        <v>2590</v>
      </c>
      <c r="C130" s="60">
        <f t="shared" si="1"/>
        <v>3605</v>
      </c>
      <c r="D130" s="6"/>
      <c r="E130" s="3"/>
      <c r="G130" s="3"/>
      <c r="H130" s="3"/>
      <c r="I130" s="81" t="s">
        <v>194</v>
      </c>
      <c r="J130" s="82">
        <v>37</v>
      </c>
      <c r="K130" s="82">
        <v>51.5</v>
      </c>
      <c r="L130" s="6"/>
      <c r="M130" s="3"/>
    </row>
    <row r="131" spans="1:13" ht="14.25" customHeight="1">
      <c r="A131" s="178" t="s">
        <v>332</v>
      </c>
      <c r="B131" s="179"/>
      <c r="C131" s="180"/>
      <c r="D131" s="12"/>
      <c r="E131" s="3"/>
      <c r="G131" s="3"/>
      <c r="H131" s="3"/>
      <c r="I131" s="90" t="s">
        <v>195</v>
      </c>
      <c r="J131" s="65"/>
      <c r="K131" s="87"/>
      <c r="L131" s="12"/>
      <c r="M131" s="3"/>
    </row>
    <row r="132" spans="1:13" ht="12.75">
      <c r="A132" s="178" t="s">
        <v>333</v>
      </c>
      <c r="B132" s="179"/>
      <c r="C132" s="180"/>
      <c r="D132" s="12"/>
      <c r="E132" s="3"/>
      <c r="G132" s="33"/>
      <c r="H132" s="33"/>
      <c r="I132" s="90" t="s">
        <v>196</v>
      </c>
      <c r="J132" s="65"/>
      <c r="K132" s="87"/>
      <c r="L132" s="12"/>
      <c r="M132" s="3"/>
    </row>
    <row r="133" spans="1:13" ht="12.75">
      <c r="A133" s="178" t="s">
        <v>334</v>
      </c>
      <c r="B133" s="179"/>
      <c r="C133" s="180"/>
      <c r="D133" s="12"/>
      <c r="E133" s="3"/>
      <c r="G133" s="12"/>
      <c r="H133" s="12"/>
      <c r="I133" s="90" t="s">
        <v>197</v>
      </c>
      <c r="J133" s="65"/>
      <c r="K133" s="87"/>
      <c r="L133" s="12"/>
      <c r="M133" s="3"/>
    </row>
    <row r="134" spans="1:13" ht="13.5" thickBot="1">
      <c r="A134" s="194" t="s">
        <v>198</v>
      </c>
      <c r="B134" s="160"/>
      <c r="C134" s="173"/>
      <c r="D134" s="12"/>
      <c r="E134" s="3"/>
      <c r="G134" s="12"/>
      <c r="H134" s="12"/>
      <c r="I134" s="105" t="s">
        <v>198</v>
      </c>
      <c r="J134" s="68"/>
      <c r="K134" s="77"/>
      <c r="L134" s="12"/>
      <c r="M134" s="3"/>
    </row>
    <row r="135" spans="1:11" ht="12.75">
      <c r="A135" s="8"/>
      <c r="B135" s="3"/>
      <c r="C135" s="3"/>
      <c r="G135" s="12"/>
      <c r="H135" s="12"/>
      <c r="I135" s="8"/>
      <c r="J135" s="3"/>
      <c r="K135" s="3"/>
    </row>
    <row r="136" spans="1:12" ht="13.5" thickBot="1">
      <c r="A136" s="4" t="s">
        <v>19</v>
      </c>
      <c r="B136" s="37"/>
      <c r="C136" s="37"/>
      <c r="D136" s="94"/>
      <c r="G136" s="12"/>
      <c r="H136" s="12"/>
      <c r="I136" s="88" t="s">
        <v>19</v>
      </c>
      <c r="J136" s="68"/>
      <c r="K136" s="68"/>
      <c r="L136" s="69" t="s">
        <v>101</v>
      </c>
    </row>
    <row r="137" spans="1:14" ht="13.5">
      <c r="A137" s="172" t="s">
        <v>48</v>
      </c>
      <c r="B137" s="167" t="s">
        <v>71</v>
      </c>
      <c r="C137" s="163" t="s">
        <v>73</v>
      </c>
      <c r="D137" s="457" t="s">
        <v>74</v>
      </c>
      <c r="E137" s="5"/>
      <c r="F137" s="31"/>
      <c r="G137" s="12"/>
      <c r="H137" s="12"/>
      <c r="I137" s="106" t="s">
        <v>48</v>
      </c>
      <c r="J137" s="72" t="s">
        <v>71</v>
      </c>
      <c r="K137" s="72" t="s">
        <v>73</v>
      </c>
      <c r="L137" s="445" t="s">
        <v>74</v>
      </c>
      <c r="M137" s="5"/>
      <c r="N137" s="31"/>
    </row>
    <row r="138" spans="1:14" ht="13.5" thickBot="1">
      <c r="A138" s="196" t="s">
        <v>20</v>
      </c>
      <c r="B138" s="168" t="s">
        <v>72</v>
      </c>
      <c r="C138" s="4" t="s">
        <v>75</v>
      </c>
      <c r="D138" s="458"/>
      <c r="E138" s="3"/>
      <c r="F138" s="3"/>
      <c r="G138" s="12"/>
      <c r="H138" s="12"/>
      <c r="I138" s="107" t="s">
        <v>20</v>
      </c>
      <c r="J138" s="76" t="s">
        <v>72</v>
      </c>
      <c r="K138" s="76" t="s">
        <v>75</v>
      </c>
      <c r="L138" s="446"/>
      <c r="M138" s="3"/>
      <c r="N138" s="3"/>
    </row>
    <row r="139" spans="1:14" ht="12.75">
      <c r="A139" s="56" t="s">
        <v>199</v>
      </c>
      <c r="B139" s="60">
        <f>J139*$H$1</f>
        <v>4375</v>
      </c>
      <c r="C139" s="177" t="s">
        <v>2</v>
      </c>
      <c r="D139" s="177" t="s">
        <v>2</v>
      </c>
      <c r="E139" s="6"/>
      <c r="F139" s="6"/>
      <c r="G139" s="12"/>
      <c r="H139" s="12"/>
      <c r="I139" s="95" t="s">
        <v>199</v>
      </c>
      <c r="J139" s="80">
        <v>62.5</v>
      </c>
      <c r="K139" s="108" t="s">
        <v>2</v>
      </c>
      <c r="L139" s="266" t="s">
        <v>2</v>
      </c>
      <c r="M139" s="6"/>
      <c r="N139" s="6"/>
    </row>
    <row r="140" spans="1:14" ht="12.75">
      <c r="A140" s="57" t="s">
        <v>200</v>
      </c>
      <c r="B140" s="60">
        <f aca="true" t="shared" si="2" ref="B140:B146">J140*$H$1</f>
        <v>5180</v>
      </c>
      <c r="C140" s="60">
        <f aca="true" t="shared" si="3" ref="C140:C147">K140*$H$1</f>
        <v>8750</v>
      </c>
      <c r="D140" s="60">
        <f aca="true" t="shared" si="4" ref="D140:D147">L140*$H$1</f>
        <v>9520</v>
      </c>
      <c r="E140" s="6"/>
      <c r="F140" s="6"/>
      <c r="G140" s="12"/>
      <c r="H140" s="12"/>
      <c r="I140" s="96" t="s">
        <v>200</v>
      </c>
      <c r="J140" s="80">
        <v>74</v>
      </c>
      <c r="K140" s="80">
        <v>125</v>
      </c>
      <c r="L140" s="251">
        <v>136</v>
      </c>
      <c r="M140" s="6"/>
      <c r="N140" s="6"/>
    </row>
    <row r="141" spans="1:14" ht="12.75">
      <c r="A141" s="57" t="s">
        <v>201</v>
      </c>
      <c r="B141" s="60">
        <f t="shared" si="2"/>
        <v>6755</v>
      </c>
      <c r="C141" s="60">
        <f t="shared" si="3"/>
        <v>11200</v>
      </c>
      <c r="D141" s="60">
        <f t="shared" si="4"/>
        <v>11900</v>
      </c>
      <c r="E141" s="6"/>
      <c r="F141" s="6"/>
      <c r="G141" s="12"/>
      <c r="H141" s="12"/>
      <c r="I141" s="96" t="s">
        <v>201</v>
      </c>
      <c r="J141" s="80">
        <v>96.5</v>
      </c>
      <c r="K141" s="80">
        <v>160</v>
      </c>
      <c r="L141" s="251">
        <v>170</v>
      </c>
      <c r="M141" s="6"/>
      <c r="N141" s="6"/>
    </row>
    <row r="142" spans="1:14" ht="13.5" customHeight="1">
      <c r="A142" s="57" t="s">
        <v>202</v>
      </c>
      <c r="B142" s="60">
        <f t="shared" si="2"/>
        <v>7945</v>
      </c>
      <c r="C142" s="60">
        <f t="shared" si="3"/>
        <v>12705</v>
      </c>
      <c r="D142" s="60">
        <f t="shared" si="4"/>
        <v>14350</v>
      </c>
      <c r="E142" s="6"/>
      <c r="F142" s="6"/>
      <c r="G142" s="3"/>
      <c r="H142" s="3"/>
      <c r="I142" s="96" t="s">
        <v>202</v>
      </c>
      <c r="J142" s="80">
        <v>113.5</v>
      </c>
      <c r="K142" s="80">
        <v>181.5</v>
      </c>
      <c r="L142" s="251">
        <v>205</v>
      </c>
      <c r="M142" s="6"/>
      <c r="N142" s="6"/>
    </row>
    <row r="143" spans="1:14" ht="17.25" customHeight="1">
      <c r="A143" s="57" t="s">
        <v>203</v>
      </c>
      <c r="B143" s="60">
        <f t="shared" si="2"/>
        <v>13510</v>
      </c>
      <c r="C143" s="60">
        <f t="shared" si="3"/>
        <v>19845</v>
      </c>
      <c r="D143" s="60">
        <f t="shared" si="4"/>
        <v>19880</v>
      </c>
      <c r="E143" s="6"/>
      <c r="F143" s="6"/>
      <c r="G143" s="3"/>
      <c r="H143" s="3"/>
      <c r="I143" s="96" t="s">
        <v>203</v>
      </c>
      <c r="J143" s="80">
        <v>193</v>
      </c>
      <c r="K143" s="80">
        <v>283.5</v>
      </c>
      <c r="L143" s="251">
        <v>284</v>
      </c>
      <c r="M143" s="6"/>
      <c r="N143" s="6"/>
    </row>
    <row r="144" spans="1:14" ht="12.75">
      <c r="A144" s="56" t="s">
        <v>204</v>
      </c>
      <c r="B144" s="60">
        <f t="shared" si="2"/>
        <v>7945</v>
      </c>
      <c r="C144" s="60">
        <f t="shared" si="3"/>
        <v>12705</v>
      </c>
      <c r="D144" s="60">
        <f t="shared" si="4"/>
        <v>14350</v>
      </c>
      <c r="E144" s="6"/>
      <c r="F144" s="6"/>
      <c r="G144" s="3"/>
      <c r="H144" s="3"/>
      <c r="I144" s="95" t="s">
        <v>204</v>
      </c>
      <c r="J144" s="80">
        <v>113.5</v>
      </c>
      <c r="K144" s="80">
        <v>181.5</v>
      </c>
      <c r="L144" s="251">
        <v>205</v>
      </c>
      <c r="M144" s="6"/>
      <c r="N144" s="6"/>
    </row>
    <row r="145" spans="1:14" ht="12.75">
      <c r="A145" s="57" t="s">
        <v>205</v>
      </c>
      <c r="B145" s="60">
        <f t="shared" si="2"/>
        <v>19845</v>
      </c>
      <c r="C145" s="60">
        <f t="shared" si="3"/>
        <v>23835</v>
      </c>
      <c r="D145" s="60">
        <f t="shared" si="4"/>
        <v>26215</v>
      </c>
      <c r="E145" s="6"/>
      <c r="F145" s="6"/>
      <c r="G145" s="3"/>
      <c r="H145" s="3"/>
      <c r="I145" s="96" t="s">
        <v>205</v>
      </c>
      <c r="J145" s="80">
        <v>283.5</v>
      </c>
      <c r="K145" s="80">
        <v>340.5</v>
      </c>
      <c r="L145" s="251">
        <v>374.5</v>
      </c>
      <c r="M145" s="6"/>
      <c r="N145" s="6"/>
    </row>
    <row r="146" spans="1:14" ht="13.5" thickBot="1">
      <c r="A146" s="57" t="s">
        <v>206</v>
      </c>
      <c r="B146" s="60">
        <f t="shared" si="2"/>
        <v>26215</v>
      </c>
      <c r="C146" s="60">
        <f t="shared" si="3"/>
        <v>36540</v>
      </c>
      <c r="D146" s="60">
        <f t="shared" si="4"/>
        <v>39760</v>
      </c>
      <c r="E146" s="6"/>
      <c r="F146" s="6"/>
      <c r="G146" s="3"/>
      <c r="H146" s="3"/>
      <c r="I146" s="109" t="s">
        <v>206</v>
      </c>
      <c r="J146" s="82">
        <v>374.5</v>
      </c>
      <c r="K146" s="82">
        <v>522</v>
      </c>
      <c r="L146" s="267">
        <v>568</v>
      </c>
      <c r="M146" s="6"/>
      <c r="N146" s="6"/>
    </row>
    <row r="147" spans="1:14" ht="16.5" thickBot="1">
      <c r="A147" s="58" t="s">
        <v>207</v>
      </c>
      <c r="B147" s="60">
        <f>J147*$H$1</f>
        <v>2100</v>
      </c>
      <c r="C147" s="60">
        <f t="shared" si="3"/>
        <v>2450</v>
      </c>
      <c r="D147" s="60">
        <f t="shared" si="4"/>
        <v>3150</v>
      </c>
      <c r="E147" s="32"/>
      <c r="F147" s="32"/>
      <c r="G147" s="63"/>
      <c r="H147" s="18"/>
      <c r="I147" s="83" t="s">
        <v>207</v>
      </c>
      <c r="J147" s="84">
        <v>30</v>
      </c>
      <c r="K147" s="84">
        <v>35</v>
      </c>
      <c r="L147" s="84">
        <v>45</v>
      </c>
      <c r="M147" s="32"/>
      <c r="N147" s="32"/>
    </row>
    <row r="148" spans="1:14" ht="13.5" thickBot="1">
      <c r="A148" s="159" t="s">
        <v>335</v>
      </c>
      <c r="B148" s="160"/>
      <c r="C148" s="160"/>
      <c r="D148" s="173"/>
      <c r="E148" s="3"/>
      <c r="F148" s="3"/>
      <c r="G148" s="3"/>
      <c r="I148" s="91" t="s">
        <v>208</v>
      </c>
      <c r="J148" s="68"/>
      <c r="K148" s="68"/>
      <c r="L148" s="77"/>
      <c r="M148" s="3"/>
      <c r="N148" s="3"/>
    </row>
    <row r="149" spans="1:14" ht="15">
      <c r="A149" s="65"/>
      <c r="B149" s="65"/>
      <c r="C149" s="65"/>
      <c r="D149" s="65"/>
      <c r="E149" s="3"/>
      <c r="F149" s="3"/>
      <c r="G149" s="3"/>
      <c r="H149" s="18"/>
      <c r="I149" s="65"/>
      <c r="J149" s="65"/>
      <c r="K149" s="65"/>
      <c r="L149" s="65"/>
      <c r="M149" s="3"/>
      <c r="N149" s="3"/>
    </row>
    <row r="150" spans="1:12" ht="15.75" thickBot="1">
      <c r="A150" s="4" t="s">
        <v>47</v>
      </c>
      <c r="B150" s="37"/>
      <c r="C150" s="37"/>
      <c r="D150" s="94"/>
      <c r="G150" s="3"/>
      <c r="H150" s="18"/>
      <c r="I150" s="88" t="s">
        <v>47</v>
      </c>
      <c r="J150" s="68"/>
      <c r="K150" s="68"/>
      <c r="L150" s="69" t="s">
        <v>101</v>
      </c>
    </row>
    <row r="151" spans="1:12" ht="13.5">
      <c r="A151" s="162" t="s">
        <v>48</v>
      </c>
      <c r="B151" s="167" t="s">
        <v>49</v>
      </c>
      <c r="C151" s="163" t="s">
        <v>50</v>
      </c>
      <c r="D151" s="167" t="s">
        <v>51</v>
      </c>
      <c r="I151" s="71" t="s">
        <v>48</v>
      </c>
      <c r="J151" s="72" t="s">
        <v>49</v>
      </c>
      <c r="K151" s="72" t="s">
        <v>50</v>
      </c>
      <c r="L151" s="72" t="s">
        <v>51</v>
      </c>
    </row>
    <row r="152" spans="1:12" ht="13.5" thickBot="1">
      <c r="A152" s="195" t="s">
        <v>209</v>
      </c>
      <c r="B152" s="168" t="s">
        <v>52</v>
      </c>
      <c r="C152" s="37"/>
      <c r="D152" s="168" t="s">
        <v>53</v>
      </c>
      <c r="I152" s="75" t="s">
        <v>209</v>
      </c>
      <c r="J152" s="76" t="s">
        <v>52</v>
      </c>
      <c r="K152" s="77"/>
      <c r="L152" s="76" t="s">
        <v>53</v>
      </c>
    </row>
    <row r="153" spans="1:12" ht="12.75">
      <c r="A153" s="54" t="s">
        <v>21</v>
      </c>
      <c r="B153" s="60">
        <f aca="true" t="shared" si="5" ref="B153:D157">J153*$H$1</f>
        <v>4480</v>
      </c>
      <c r="C153" s="60">
        <f t="shared" si="5"/>
        <v>4480</v>
      </c>
      <c r="D153" s="60">
        <f t="shared" si="5"/>
        <v>7420</v>
      </c>
      <c r="I153" s="110" t="s">
        <v>21</v>
      </c>
      <c r="J153" s="80">
        <v>64</v>
      </c>
      <c r="K153" s="80">
        <v>64</v>
      </c>
      <c r="L153" s="80">
        <v>106</v>
      </c>
    </row>
    <row r="154" spans="1:12" ht="12.75">
      <c r="A154" s="54" t="s">
        <v>22</v>
      </c>
      <c r="B154" s="60">
        <f t="shared" si="5"/>
        <v>7140</v>
      </c>
      <c r="C154" s="60">
        <f t="shared" si="5"/>
        <v>7140</v>
      </c>
      <c r="D154" s="60">
        <f t="shared" si="5"/>
        <v>10990</v>
      </c>
      <c r="I154" s="110" t="s">
        <v>22</v>
      </c>
      <c r="J154" s="80">
        <v>102</v>
      </c>
      <c r="K154" s="80">
        <v>102</v>
      </c>
      <c r="L154" s="80">
        <v>157</v>
      </c>
    </row>
    <row r="155" spans="1:12" ht="12.75">
      <c r="A155" s="54" t="s">
        <v>54</v>
      </c>
      <c r="B155" s="60">
        <f t="shared" si="5"/>
        <v>9170</v>
      </c>
      <c r="C155" s="60">
        <f t="shared" si="5"/>
        <v>11480</v>
      </c>
      <c r="D155" s="60">
        <f t="shared" si="5"/>
        <v>13230</v>
      </c>
      <c r="I155" s="110" t="s">
        <v>54</v>
      </c>
      <c r="J155" s="80">
        <v>131</v>
      </c>
      <c r="K155" s="80">
        <v>164</v>
      </c>
      <c r="L155" s="80">
        <v>189</v>
      </c>
    </row>
    <row r="156" spans="1:12" ht="12.75">
      <c r="A156" s="54" t="s">
        <v>55</v>
      </c>
      <c r="B156" s="60">
        <f t="shared" si="5"/>
        <v>10010</v>
      </c>
      <c r="C156" s="60">
        <f t="shared" si="5"/>
        <v>14280</v>
      </c>
      <c r="D156" s="60">
        <f t="shared" si="5"/>
        <v>16800</v>
      </c>
      <c r="I156" s="110" t="s">
        <v>55</v>
      </c>
      <c r="J156" s="80">
        <v>143</v>
      </c>
      <c r="K156" s="80">
        <v>204</v>
      </c>
      <c r="L156" s="80">
        <v>240</v>
      </c>
    </row>
    <row r="157" spans="1:12" ht="12.75">
      <c r="A157" s="54" t="s">
        <v>56</v>
      </c>
      <c r="B157" s="60">
        <f t="shared" si="5"/>
        <v>16100</v>
      </c>
      <c r="C157" s="60">
        <f t="shared" si="5"/>
        <v>21420</v>
      </c>
      <c r="D157" s="60">
        <f t="shared" si="5"/>
        <v>29470</v>
      </c>
      <c r="I157" s="110" t="s">
        <v>56</v>
      </c>
      <c r="J157" s="80">
        <v>230</v>
      </c>
      <c r="K157" s="80">
        <v>306</v>
      </c>
      <c r="L157" s="80">
        <v>421</v>
      </c>
    </row>
    <row r="158" spans="1:12" ht="13.5" thickBot="1">
      <c r="A158" s="55" t="s">
        <v>57</v>
      </c>
      <c r="B158" s="60" t="s">
        <v>337</v>
      </c>
      <c r="C158" s="60" t="s">
        <v>337</v>
      </c>
      <c r="D158" s="60" t="s">
        <v>338</v>
      </c>
      <c r="I158" s="111" t="s">
        <v>57</v>
      </c>
      <c r="J158" s="82" t="s">
        <v>58</v>
      </c>
      <c r="K158" s="82" t="s">
        <v>58</v>
      </c>
      <c r="L158" s="82" t="s">
        <v>59</v>
      </c>
    </row>
    <row r="159" spans="1:12" ht="12.75">
      <c r="A159" s="55" t="s">
        <v>60</v>
      </c>
      <c r="B159" s="37"/>
      <c r="C159" s="197"/>
      <c r="D159" s="189"/>
      <c r="I159" s="112" t="s">
        <v>60</v>
      </c>
      <c r="J159" s="87"/>
      <c r="K159" s="87"/>
      <c r="L159" s="87"/>
    </row>
    <row r="160" spans="1:12" ht="13.5" thickBot="1">
      <c r="A160" s="161" t="s">
        <v>336</v>
      </c>
      <c r="B160" s="160"/>
      <c r="C160" s="171"/>
      <c r="D160" s="173"/>
      <c r="I160" s="109" t="s">
        <v>61</v>
      </c>
      <c r="J160" s="77"/>
      <c r="K160" s="77"/>
      <c r="L160" s="77"/>
    </row>
    <row r="161" spans="1:11" ht="12.75">
      <c r="A161" s="7"/>
      <c r="B161" s="3"/>
      <c r="C161" s="3"/>
      <c r="I161" s="7"/>
      <c r="J161" s="3"/>
      <c r="K161" s="3"/>
    </row>
    <row r="162" spans="1:12" ht="13.5" thickBot="1">
      <c r="A162" s="4" t="s">
        <v>62</v>
      </c>
      <c r="B162" s="37"/>
      <c r="C162" s="37"/>
      <c r="D162" s="94"/>
      <c r="I162" s="88" t="s">
        <v>62</v>
      </c>
      <c r="J162" s="68"/>
      <c r="K162" s="68"/>
      <c r="L162" s="69" t="s">
        <v>101</v>
      </c>
    </row>
    <row r="163" spans="1:12" ht="13.5">
      <c r="A163" s="172" t="s">
        <v>48</v>
      </c>
      <c r="B163" s="167" t="s">
        <v>49</v>
      </c>
      <c r="C163" s="465" t="s">
        <v>63</v>
      </c>
      <c r="D163" s="465" t="s">
        <v>64</v>
      </c>
      <c r="I163" s="106" t="s">
        <v>48</v>
      </c>
      <c r="J163" s="72" t="s">
        <v>49</v>
      </c>
      <c r="K163" s="445" t="s">
        <v>63</v>
      </c>
      <c r="L163" s="445" t="s">
        <v>64</v>
      </c>
    </row>
    <row r="164" spans="1:12" ht="13.5" thickBot="1">
      <c r="A164" s="196" t="s">
        <v>65</v>
      </c>
      <c r="B164" s="168" t="s">
        <v>66</v>
      </c>
      <c r="C164" s="465"/>
      <c r="D164" s="465"/>
      <c r="I164" s="107" t="s">
        <v>65</v>
      </c>
      <c r="J164" s="76" t="s">
        <v>66</v>
      </c>
      <c r="K164" s="446"/>
      <c r="L164" s="446"/>
    </row>
    <row r="165" spans="1:12" ht="12.75">
      <c r="A165" s="54" t="s">
        <v>21</v>
      </c>
      <c r="B165" s="60">
        <f>J165*$H$1</f>
        <v>4060</v>
      </c>
      <c r="C165" s="60">
        <f aca="true" t="shared" si="6" ref="C165:D172">K165*$H$1</f>
        <v>4060</v>
      </c>
      <c r="D165" s="60">
        <f t="shared" si="6"/>
        <v>6720</v>
      </c>
      <c r="I165" s="110" t="s">
        <v>21</v>
      </c>
      <c r="J165" s="80">
        <v>58</v>
      </c>
      <c r="K165" s="80">
        <v>58</v>
      </c>
      <c r="L165" s="80">
        <v>96</v>
      </c>
    </row>
    <row r="166" spans="1:12" ht="12.75">
      <c r="A166" s="54" t="s">
        <v>22</v>
      </c>
      <c r="B166" s="60">
        <f aca="true" t="shared" si="7" ref="B166:B172">J166*$H$1</f>
        <v>6510</v>
      </c>
      <c r="C166" s="60">
        <f t="shared" si="6"/>
        <v>6510</v>
      </c>
      <c r="D166" s="60">
        <f t="shared" si="6"/>
        <v>10010</v>
      </c>
      <c r="I166" s="110" t="s">
        <v>22</v>
      </c>
      <c r="J166" s="80">
        <v>93</v>
      </c>
      <c r="K166" s="80">
        <v>93</v>
      </c>
      <c r="L166" s="80">
        <v>143</v>
      </c>
    </row>
    <row r="167" spans="1:12" ht="12.75">
      <c r="A167" s="54" t="s">
        <v>23</v>
      </c>
      <c r="B167" s="60">
        <f t="shared" si="7"/>
        <v>8050</v>
      </c>
      <c r="C167" s="60">
        <f t="shared" si="6"/>
        <v>8050</v>
      </c>
      <c r="D167" s="60">
        <f t="shared" si="6"/>
        <v>13650</v>
      </c>
      <c r="I167" s="110" t="s">
        <v>23</v>
      </c>
      <c r="J167" s="80">
        <v>115</v>
      </c>
      <c r="K167" s="80">
        <v>115</v>
      </c>
      <c r="L167" s="80">
        <v>195</v>
      </c>
    </row>
    <row r="168" spans="1:12" ht="12.75">
      <c r="A168" s="54" t="s">
        <v>24</v>
      </c>
      <c r="B168" s="60">
        <f t="shared" si="7"/>
        <v>9520</v>
      </c>
      <c r="C168" s="60">
        <f t="shared" si="6"/>
        <v>10290</v>
      </c>
      <c r="D168" s="60">
        <f t="shared" si="6"/>
        <v>15260</v>
      </c>
      <c r="I168" s="110" t="s">
        <v>24</v>
      </c>
      <c r="J168" s="80">
        <v>136</v>
      </c>
      <c r="K168" s="80">
        <v>147</v>
      </c>
      <c r="L168" s="80">
        <v>218</v>
      </c>
    </row>
    <row r="169" spans="1:12" ht="12.75">
      <c r="A169" s="54" t="s">
        <v>31</v>
      </c>
      <c r="B169" s="60">
        <f t="shared" si="7"/>
        <v>13020</v>
      </c>
      <c r="C169" s="60">
        <f t="shared" si="6"/>
        <v>14630</v>
      </c>
      <c r="D169" s="60">
        <f t="shared" si="6"/>
        <v>23520</v>
      </c>
      <c r="I169" s="110" t="s">
        <v>31</v>
      </c>
      <c r="J169" s="80">
        <v>186</v>
      </c>
      <c r="K169" s="80">
        <v>209</v>
      </c>
      <c r="L169" s="80">
        <v>336</v>
      </c>
    </row>
    <row r="170" spans="1:12" ht="12.75">
      <c r="A170" s="54" t="s">
        <v>27</v>
      </c>
      <c r="B170" s="60">
        <f t="shared" si="7"/>
        <v>14630</v>
      </c>
      <c r="C170" s="60">
        <f t="shared" si="6"/>
        <v>16870</v>
      </c>
      <c r="D170" s="60">
        <f t="shared" si="6"/>
        <v>25970</v>
      </c>
      <c r="I170" s="110" t="s">
        <v>27</v>
      </c>
      <c r="J170" s="80">
        <v>209</v>
      </c>
      <c r="K170" s="80">
        <v>241</v>
      </c>
      <c r="L170" s="80">
        <v>371</v>
      </c>
    </row>
    <row r="171" spans="1:12" ht="12.75">
      <c r="A171" s="54" t="s">
        <v>28</v>
      </c>
      <c r="B171" s="60">
        <f t="shared" si="7"/>
        <v>18900</v>
      </c>
      <c r="C171" s="60">
        <f t="shared" si="6"/>
        <v>23240</v>
      </c>
      <c r="D171" s="60">
        <f t="shared" si="6"/>
        <v>38990</v>
      </c>
      <c r="I171" s="110" t="s">
        <v>28</v>
      </c>
      <c r="J171" s="80">
        <v>270</v>
      </c>
      <c r="K171" s="80">
        <v>332</v>
      </c>
      <c r="L171" s="80">
        <v>557</v>
      </c>
    </row>
    <row r="172" spans="1:12" ht="12.75">
      <c r="A172" s="54" t="s">
        <v>29</v>
      </c>
      <c r="B172" s="60">
        <f t="shared" si="7"/>
        <v>23240</v>
      </c>
      <c r="C172" s="60">
        <f t="shared" si="6"/>
        <v>28910</v>
      </c>
      <c r="D172" s="60">
        <f t="shared" si="6"/>
        <v>48720</v>
      </c>
      <c r="I172" s="110" t="s">
        <v>29</v>
      </c>
      <c r="J172" s="80">
        <v>332</v>
      </c>
      <c r="K172" s="80">
        <v>413</v>
      </c>
      <c r="L172" s="80">
        <v>696</v>
      </c>
    </row>
    <row r="173" spans="1:12" ht="13.5" thickBot="1">
      <c r="A173" s="55" t="s">
        <v>67</v>
      </c>
      <c r="B173" s="60" t="s">
        <v>340</v>
      </c>
      <c r="C173" s="60" t="s">
        <v>340</v>
      </c>
      <c r="D173" s="60" t="s">
        <v>341</v>
      </c>
      <c r="I173" s="111" t="s">
        <v>67</v>
      </c>
      <c r="J173" s="82" t="s">
        <v>30</v>
      </c>
      <c r="K173" s="82" t="s">
        <v>30</v>
      </c>
      <c r="L173" s="82" t="s">
        <v>68</v>
      </c>
    </row>
    <row r="174" spans="1:12" ht="12.75">
      <c r="A174" s="181" t="s">
        <v>69</v>
      </c>
      <c r="B174" s="179"/>
      <c r="C174" s="179"/>
      <c r="D174" s="180"/>
      <c r="I174" s="113" t="s">
        <v>69</v>
      </c>
      <c r="J174" s="65"/>
      <c r="K174" s="65"/>
      <c r="L174" s="87"/>
    </row>
    <row r="175" spans="1:12" ht="13.5" thickBot="1">
      <c r="A175" s="190" t="s">
        <v>339</v>
      </c>
      <c r="B175" s="160"/>
      <c r="C175" s="160"/>
      <c r="D175" s="173"/>
      <c r="I175" s="93" t="s">
        <v>70</v>
      </c>
      <c r="J175" s="68"/>
      <c r="K175" s="68"/>
      <c r="L175" s="77"/>
    </row>
    <row r="176" spans="1:12" ht="12.75">
      <c r="A176" s="15"/>
      <c r="B176" s="3"/>
      <c r="C176" s="3"/>
      <c r="D176" s="3"/>
      <c r="I176" s="15"/>
      <c r="J176" s="3"/>
      <c r="K176" s="3"/>
      <c r="L176" s="3"/>
    </row>
    <row r="177" spans="1:13" ht="13.5" thickBot="1">
      <c r="A177" s="4" t="s">
        <v>210</v>
      </c>
      <c r="B177" s="37"/>
      <c r="C177" s="94"/>
      <c r="D177" s="37"/>
      <c r="E177" s="37"/>
      <c r="I177" s="88" t="s">
        <v>210</v>
      </c>
      <c r="J177" s="68"/>
      <c r="K177" s="69" t="s">
        <v>101</v>
      </c>
      <c r="L177" s="68"/>
      <c r="M177" s="68"/>
    </row>
    <row r="178" spans="1:13" ht="12.75">
      <c r="A178" s="466" t="s">
        <v>1</v>
      </c>
      <c r="B178" s="420" t="s">
        <v>211</v>
      </c>
      <c r="C178" s="420" t="s">
        <v>74</v>
      </c>
      <c r="D178" s="420" t="s">
        <v>212</v>
      </c>
      <c r="E178" s="420" t="s">
        <v>213</v>
      </c>
      <c r="I178" s="461" t="s">
        <v>1</v>
      </c>
      <c r="J178" s="439" t="s">
        <v>211</v>
      </c>
      <c r="K178" s="439" t="s">
        <v>74</v>
      </c>
      <c r="L178" s="439" t="s">
        <v>212</v>
      </c>
      <c r="M178" s="439" t="s">
        <v>213</v>
      </c>
    </row>
    <row r="179" spans="1:13" ht="13.5" thickBot="1">
      <c r="A179" s="466"/>
      <c r="B179" s="420"/>
      <c r="C179" s="420"/>
      <c r="D179" s="420"/>
      <c r="E179" s="420"/>
      <c r="I179" s="462"/>
      <c r="J179" s="440"/>
      <c r="K179" s="440"/>
      <c r="L179" s="440"/>
      <c r="M179" s="440"/>
    </row>
    <row r="180" spans="1:13" ht="13.5">
      <c r="A180" s="182" t="s">
        <v>214</v>
      </c>
      <c r="B180" s="59"/>
      <c r="C180" s="59"/>
      <c r="D180" s="59"/>
      <c r="E180" s="59"/>
      <c r="I180" s="114" t="s">
        <v>214</v>
      </c>
      <c r="J180" s="87"/>
      <c r="K180" s="87"/>
      <c r="L180" s="87"/>
      <c r="M180" s="87"/>
    </row>
    <row r="181" spans="1:13" ht="12.75">
      <c r="A181" s="183" t="s">
        <v>215</v>
      </c>
      <c r="B181" s="60">
        <f aca="true" t="shared" si="8" ref="B181:B209">J181*$H$1</f>
        <v>3290</v>
      </c>
      <c r="C181" s="60">
        <f aca="true" t="shared" si="9" ref="C181:D185">K181*$H$1</f>
        <v>4515</v>
      </c>
      <c r="D181" s="60">
        <f t="shared" si="9"/>
        <v>3710</v>
      </c>
      <c r="E181" s="177" t="s">
        <v>2</v>
      </c>
      <c r="I181" s="115" t="s">
        <v>215</v>
      </c>
      <c r="J181" s="116">
        <v>47</v>
      </c>
      <c r="K181" s="116">
        <v>64.5</v>
      </c>
      <c r="L181" s="116">
        <v>53</v>
      </c>
      <c r="M181" s="108" t="s">
        <v>2</v>
      </c>
    </row>
    <row r="182" spans="1:13" ht="12.75">
      <c r="A182" s="183" t="s">
        <v>216</v>
      </c>
      <c r="B182" s="60">
        <f t="shared" si="8"/>
        <v>3290</v>
      </c>
      <c r="C182" s="60">
        <f t="shared" si="9"/>
        <v>4095</v>
      </c>
      <c r="D182" s="60">
        <f t="shared" si="9"/>
        <v>3290</v>
      </c>
      <c r="E182" s="177" t="s">
        <v>2</v>
      </c>
      <c r="I182" s="115" t="s">
        <v>216</v>
      </c>
      <c r="J182" s="116">
        <v>47</v>
      </c>
      <c r="K182" s="116">
        <v>58.5</v>
      </c>
      <c r="L182" s="116">
        <v>47</v>
      </c>
      <c r="M182" s="108" t="s">
        <v>2</v>
      </c>
    </row>
    <row r="183" spans="1:13" ht="12.75">
      <c r="A183" s="183" t="s">
        <v>217</v>
      </c>
      <c r="B183" s="60">
        <f t="shared" si="8"/>
        <v>3290</v>
      </c>
      <c r="C183" s="60">
        <f t="shared" si="9"/>
        <v>5530</v>
      </c>
      <c r="D183" s="60">
        <f t="shared" si="9"/>
        <v>3290</v>
      </c>
      <c r="E183" s="177" t="s">
        <v>2</v>
      </c>
      <c r="I183" s="115" t="s">
        <v>217</v>
      </c>
      <c r="J183" s="116">
        <v>47</v>
      </c>
      <c r="K183" s="116">
        <v>79</v>
      </c>
      <c r="L183" s="116">
        <v>47</v>
      </c>
      <c r="M183" s="108" t="s">
        <v>2</v>
      </c>
    </row>
    <row r="184" spans="1:13" ht="12.75">
      <c r="A184" s="183" t="s">
        <v>218</v>
      </c>
      <c r="B184" s="60">
        <f t="shared" si="8"/>
        <v>3290</v>
      </c>
      <c r="C184" s="60">
        <f t="shared" si="9"/>
        <v>4515</v>
      </c>
      <c r="D184" s="60">
        <f t="shared" si="9"/>
        <v>3290</v>
      </c>
      <c r="E184" s="177" t="s">
        <v>2</v>
      </c>
      <c r="I184" s="115" t="s">
        <v>218</v>
      </c>
      <c r="J184" s="116">
        <v>47</v>
      </c>
      <c r="K184" s="116">
        <v>64.5</v>
      </c>
      <c r="L184" s="116">
        <v>47</v>
      </c>
      <c r="M184" s="108" t="s">
        <v>2</v>
      </c>
    </row>
    <row r="185" spans="1:13" ht="12.75">
      <c r="A185" s="183" t="s">
        <v>219</v>
      </c>
      <c r="B185" s="60">
        <f t="shared" si="8"/>
        <v>3290</v>
      </c>
      <c r="C185" s="60">
        <f t="shared" si="9"/>
        <v>4095</v>
      </c>
      <c r="D185" s="60">
        <f t="shared" si="9"/>
        <v>3290</v>
      </c>
      <c r="E185" s="177" t="s">
        <v>2</v>
      </c>
      <c r="I185" s="115" t="s">
        <v>219</v>
      </c>
      <c r="J185" s="116">
        <v>47</v>
      </c>
      <c r="K185" s="116">
        <v>58.5</v>
      </c>
      <c r="L185" s="116">
        <v>47</v>
      </c>
      <c r="M185" s="108" t="s">
        <v>2</v>
      </c>
    </row>
    <row r="186" spans="1:13" ht="13.5">
      <c r="A186" s="182" t="s">
        <v>220</v>
      </c>
      <c r="B186" s="59"/>
      <c r="C186" s="59"/>
      <c r="D186" s="59"/>
      <c r="E186" s="59"/>
      <c r="I186" s="114" t="s">
        <v>220</v>
      </c>
      <c r="J186" s="87"/>
      <c r="K186" s="87"/>
      <c r="L186" s="87"/>
      <c r="M186" s="87"/>
    </row>
    <row r="187" spans="1:13" ht="12.75">
      <c r="A187" s="183" t="s">
        <v>221</v>
      </c>
      <c r="B187" s="60">
        <f t="shared" si="8"/>
        <v>3290</v>
      </c>
      <c r="C187" s="60">
        <f>K187*$H$1</f>
        <v>4515</v>
      </c>
      <c r="D187" s="60">
        <f>L187*$H$1</f>
        <v>3290</v>
      </c>
      <c r="E187" s="184" t="s">
        <v>2</v>
      </c>
      <c r="I187" s="115" t="s">
        <v>221</v>
      </c>
      <c r="J187" s="116">
        <v>47</v>
      </c>
      <c r="K187" s="116">
        <v>64.5</v>
      </c>
      <c r="L187" s="116">
        <v>47</v>
      </c>
      <c r="M187" s="116" t="s">
        <v>2</v>
      </c>
    </row>
    <row r="188" spans="1:13" ht="13.5">
      <c r="A188" s="182" t="s">
        <v>222</v>
      </c>
      <c r="B188" s="59"/>
      <c r="C188" s="59"/>
      <c r="D188" s="59"/>
      <c r="E188" s="59"/>
      <c r="I188" s="114" t="s">
        <v>222</v>
      </c>
      <c r="J188" s="87"/>
      <c r="K188" s="87"/>
      <c r="L188" s="87"/>
      <c r="M188" s="87"/>
    </row>
    <row r="189" spans="1:13" ht="12.75">
      <c r="A189" s="183" t="s">
        <v>223</v>
      </c>
      <c r="B189" s="60">
        <f t="shared" si="8"/>
        <v>3290</v>
      </c>
      <c r="C189" s="60">
        <f>K189*$H$1</f>
        <v>4095</v>
      </c>
      <c r="D189" s="60">
        <f>L189*$H$1</f>
        <v>3290</v>
      </c>
      <c r="E189" s="177" t="s">
        <v>2</v>
      </c>
      <c r="I189" s="115" t="s">
        <v>223</v>
      </c>
      <c r="J189" s="116">
        <v>47</v>
      </c>
      <c r="K189" s="116">
        <v>58.5</v>
      </c>
      <c r="L189" s="116">
        <v>47</v>
      </c>
      <c r="M189" s="108" t="s">
        <v>2</v>
      </c>
    </row>
    <row r="190" spans="1:13" ht="12.75">
      <c r="A190" s="183" t="s">
        <v>224</v>
      </c>
      <c r="B190" s="60">
        <f t="shared" si="8"/>
        <v>3290</v>
      </c>
      <c r="C190" s="60">
        <f>K190*$H$1</f>
        <v>4095</v>
      </c>
      <c r="D190" s="60">
        <f>L190*$H$1</f>
        <v>3290</v>
      </c>
      <c r="E190" s="177" t="s">
        <v>2</v>
      </c>
      <c r="I190" s="115" t="s">
        <v>224</v>
      </c>
      <c r="J190" s="116">
        <v>47</v>
      </c>
      <c r="K190" s="116">
        <v>58.5</v>
      </c>
      <c r="L190" s="116">
        <v>47</v>
      </c>
      <c r="M190" s="108" t="s">
        <v>2</v>
      </c>
    </row>
    <row r="191" spans="1:13" ht="13.5">
      <c r="A191" s="182" t="s">
        <v>225</v>
      </c>
      <c r="B191" s="59"/>
      <c r="C191" s="59"/>
      <c r="D191" s="59"/>
      <c r="E191" s="59"/>
      <c r="I191" s="114" t="s">
        <v>225</v>
      </c>
      <c r="J191" s="87"/>
      <c r="K191" s="87"/>
      <c r="L191" s="87"/>
      <c r="M191" s="87"/>
    </row>
    <row r="192" spans="1:13" ht="12.75">
      <c r="A192" s="183" t="s">
        <v>226</v>
      </c>
      <c r="B192" s="60">
        <f t="shared" si="8"/>
        <v>3290</v>
      </c>
      <c r="C192" s="60">
        <f>K192*$H$1</f>
        <v>4095</v>
      </c>
      <c r="D192" s="60">
        <f>L192*$H$1</f>
        <v>3290</v>
      </c>
      <c r="E192" s="177" t="s">
        <v>2</v>
      </c>
      <c r="I192" s="115" t="s">
        <v>226</v>
      </c>
      <c r="J192" s="116">
        <v>47</v>
      </c>
      <c r="K192" s="116">
        <v>58.5</v>
      </c>
      <c r="L192" s="116">
        <v>47</v>
      </c>
      <c r="M192" s="108" t="s">
        <v>2</v>
      </c>
    </row>
    <row r="193" spans="1:13" ht="13.5">
      <c r="A193" s="182" t="s">
        <v>227</v>
      </c>
      <c r="B193" s="59"/>
      <c r="C193" s="59"/>
      <c r="D193" s="59"/>
      <c r="E193" s="59"/>
      <c r="I193" s="114" t="s">
        <v>227</v>
      </c>
      <c r="J193" s="87"/>
      <c r="K193" s="87"/>
      <c r="L193" s="87"/>
      <c r="M193" s="87"/>
    </row>
    <row r="194" spans="1:13" ht="12.75">
      <c r="A194" s="183" t="s">
        <v>228</v>
      </c>
      <c r="B194" s="60">
        <f t="shared" si="8"/>
        <v>3290</v>
      </c>
      <c r="C194" s="60">
        <f>K194*$H$1</f>
        <v>5320</v>
      </c>
      <c r="D194" s="60">
        <f>L194*$H$1</f>
        <v>3290</v>
      </c>
      <c r="E194" s="177" t="s">
        <v>2</v>
      </c>
      <c r="I194" s="115" t="s">
        <v>228</v>
      </c>
      <c r="J194" s="116">
        <v>47</v>
      </c>
      <c r="K194" s="116">
        <v>76</v>
      </c>
      <c r="L194" s="116">
        <v>47</v>
      </c>
      <c r="M194" s="108" t="s">
        <v>2</v>
      </c>
    </row>
    <row r="195" spans="1:13" ht="12.75">
      <c r="A195" s="183" t="s">
        <v>229</v>
      </c>
      <c r="B195" s="60">
        <f t="shared" si="8"/>
        <v>3290</v>
      </c>
      <c r="C195" s="60">
        <f>K195*$H$1</f>
        <v>4935</v>
      </c>
      <c r="D195" s="60">
        <f>L195*$H$1</f>
        <v>3290</v>
      </c>
      <c r="E195" s="177" t="s">
        <v>2</v>
      </c>
      <c r="I195" s="115" t="s">
        <v>229</v>
      </c>
      <c r="J195" s="116">
        <v>47</v>
      </c>
      <c r="K195" s="116">
        <v>70.5</v>
      </c>
      <c r="L195" s="116">
        <v>47</v>
      </c>
      <c r="M195" s="108" t="s">
        <v>2</v>
      </c>
    </row>
    <row r="196" spans="1:13" ht="13.5">
      <c r="A196" s="182" t="s">
        <v>230</v>
      </c>
      <c r="B196" s="59"/>
      <c r="C196" s="59"/>
      <c r="D196" s="59"/>
      <c r="E196" s="59"/>
      <c r="I196" s="114" t="s">
        <v>230</v>
      </c>
      <c r="J196" s="87"/>
      <c r="K196" s="87"/>
      <c r="L196" s="87"/>
      <c r="M196" s="87"/>
    </row>
    <row r="197" spans="1:13" ht="12.75">
      <c r="A197" s="183" t="s">
        <v>231</v>
      </c>
      <c r="B197" s="60">
        <f t="shared" si="8"/>
        <v>3290</v>
      </c>
      <c r="C197" s="60">
        <f aca="true" t="shared" si="10" ref="C197:D200">K197*$H$1</f>
        <v>4725</v>
      </c>
      <c r="D197" s="60">
        <f t="shared" si="10"/>
        <v>3290</v>
      </c>
      <c r="E197" s="177" t="s">
        <v>2</v>
      </c>
      <c r="I197" s="115" t="s">
        <v>231</v>
      </c>
      <c r="J197" s="116">
        <v>47</v>
      </c>
      <c r="K197" s="116">
        <v>67.5</v>
      </c>
      <c r="L197" s="116">
        <v>47</v>
      </c>
      <c r="M197" s="108" t="s">
        <v>2</v>
      </c>
    </row>
    <row r="198" spans="1:13" ht="12.75">
      <c r="A198" s="183" t="s">
        <v>232</v>
      </c>
      <c r="B198" s="60">
        <f t="shared" si="8"/>
        <v>3290</v>
      </c>
      <c r="C198" s="60">
        <f t="shared" si="10"/>
        <v>4375</v>
      </c>
      <c r="D198" s="60">
        <f t="shared" si="10"/>
        <v>3290</v>
      </c>
      <c r="E198" s="177" t="s">
        <v>2</v>
      </c>
      <c r="I198" s="115" t="s">
        <v>232</v>
      </c>
      <c r="J198" s="116">
        <v>47</v>
      </c>
      <c r="K198" s="116">
        <v>62.5</v>
      </c>
      <c r="L198" s="116">
        <v>47</v>
      </c>
      <c r="M198" s="108" t="s">
        <v>2</v>
      </c>
    </row>
    <row r="199" spans="1:13" ht="12.75">
      <c r="A199" s="183" t="s">
        <v>233</v>
      </c>
      <c r="B199" s="60">
        <f t="shared" si="8"/>
        <v>3290</v>
      </c>
      <c r="C199" s="60">
        <f t="shared" si="10"/>
        <v>5145</v>
      </c>
      <c r="D199" s="60">
        <f t="shared" si="10"/>
        <v>3290</v>
      </c>
      <c r="E199" s="177" t="s">
        <v>2</v>
      </c>
      <c r="I199" s="115" t="s">
        <v>233</v>
      </c>
      <c r="J199" s="116">
        <v>47</v>
      </c>
      <c r="K199" s="116">
        <v>73.5</v>
      </c>
      <c r="L199" s="116">
        <v>47</v>
      </c>
      <c r="M199" s="108" t="s">
        <v>2</v>
      </c>
    </row>
    <row r="200" spans="1:13" ht="12.75">
      <c r="A200" s="183" t="s">
        <v>234</v>
      </c>
      <c r="B200" s="60">
        <f t="shared" si="8"/>
        <v>3290</v>
      </c>
      <c r="C200" s="60">
        <f t="shared" si="10"/>
        <v>4795</v>
      </c>
      <c r="D200" s="60">
        <f t="shared" si="10"/>
        <v>3290</v>
      </c>
      <c r="E200" s="177" t="s">
        <v>2</v>
      </c>
      <c r="I200" s="115" t="s">
        <v>234</v>
      </c>
      <c r="J200" s="116">
        <v>47</v>
      </c>
      <c r="K200" s="116">
        <v>68.5</v>
      </c>
      <c r="L200" s="116">
        <v>47</v>
      </c>
      <c r="M200" s="108" t="s">
        <v>2</v>
      </c>
    </row>
    <row r="201" spans="1:13" ht="13.5">
      <c r="A201" s="182" t="s">
        <v>235</v>
      </c>
      <c r="B201" s="59"/>
      <c r="C201" s="59"/>
      <c r="D201" s="59"/>
      <c r="E201" s="59"/>
      <c r="I201" s="114" t="s">
        <v>235</v>
      </c>
      <c r="J201" s="87"/>
      <c r="K201" s="87"/>
      <c r="L201" s="87"/>
      <c r="M201" s="87"/>
    </row>
    <row r="202" spans="1:13" ht="12.75">
      <c r="A202" s="183" t="s">
        <v>236</v>
      </c>
      <c r="B202" s="60">
        <f t="shared" si="8"/>
        <v>4095</v>
      </c>
      <c r="C202" s="60">
        <f>K202*$H$1</f>
        <v>6160</v>
      </c>
      <c r="D202" s="60">
        <f>L202*$H$1</f>
        <v>4095</v>
      </c>
      <c r="E202" s="177" t="s">
        <v>2</v>
      </c>
      <c r="I202" s="115" t="s">
        <v>236</v>
      </c>
      <c r="J202" s="116">
        <v>58.5</v>
      </c>
      <c r="K202" s="116">
        <v>88</v>
      </c>
      <c r="L202" s="116">
        <v>58.5</v>
      </c>
      <c r="M202" s="108" t="s">
        <v>2</v>
      </c>
    </row>
    <row r="203" spans="1:13" ht="12.75">
      <c r="A203" s="174" t="s">
        <v>237</v>
      </c>
      <c r="B203" s="60">
        <f t="shared" si="8"/>
        <v>4095</v>
      </c>
      <c r="C203" s="60">
        <f>K203*$H$1</f>
        <v>5985</v>
      </c>
      <c r="D203" s="60">
        <f>L203*$H$1</f>
        <v>4095</v>
      </c>
      <c r="E203" s="177" t="s">
        <v>2</v>
      </c>
      <c r="I203" s="104" t="s">
        <v>237</v>
      </c>
      <c r="J203" s="116">
        <v>58.5</v>
      </c>
      <c r="K203" s="116">
        <v>85.5</v>
      </c>
      <c r="L203" s="116">
        <v>58.5</v>
      </c>
      <c r="M203" s="108" t="s">
        <v>2</v>
      </c>
    </row>
    <row r="204" spans="1:13" ht="13.5">
      <c r="A204" s="182" t="s">
        <v>238</v>
      </c>
      <c r="B204" s="59"/>
      <c r="C204" s="59"/>
      <c r="D204" s="59"/>
      <c r="E204" s="59"/>
      <c r="I204" s="117" t="s">
        <v>238</v>
      </c>
      <c r="J204" s="87"/>
      <c r="K204" s="87"/>
      <c r="L204" s="87"/>
      <c r="M204" s="87"/>
    </row>
    <row r="205" spans="1:13" ht="12.75">
      <c r="A205" s="183" t="s">
        <v>239</v>
      </c>
      <c r="B205" s="60">
        <f t="shared" si="8"/>
        <v>3290</v>
      </c>
      <c r="C205" s="60">
        <f>K205*$H$1</f>
        <v>5740</v>
      </c>
      <c r="D205" s="60">
        <f aca="true" t="shared" si="11" ref="D205:E209">L205*$H$1</f>
        <v>4095</v>
      </c>
      <c r="E205" s="60">
        <f t="shared" si="11"/>
        <v>3290</v>
      </c>
      <c r="I205" s="115" t="s">
        <v>239</v>
      </c>
      <c r="J205" s="116">
        <v>47</v>
      </c>
      <c r="K205" s="116">
        <v>82</v>
      </c>
      <c r="L205" s="116">
        <v>58.5</v>
      </c>
      <c r="M205" s="116">
        <v>47</v>
      </c>
    </row>
    <row r="206" spans="1:13" ht="12.75">
      <c r="A206" s="183" t="s">
        <v>240</v>
      </c>
      <c r="B206" s="60">
        <f t="shared" si="8"/>
        <v>3290</v>
      </c>
      <c r="C206" s="60">
        <f>K206*$H$1</f>
        <v>6160</v>
      </c>
      <c r="D206" s="60">
        <f t="shared" si="11"/>
        <v>4515</v>
      </c>
      <c r="E206" s="60">
        <f t="shared" si="11"/>
        <v>3500</v>
      </c>
      <c r="I206" s="115" t="s">
        <v>240</v>
      </c>
      <c r="J206" s="116">
        <v>47</v>
      </c>
      <c r="K206" s="116">
        <v>88</v>
      </c>
      <c r="L206" s="116">
        <v>64.5</v>
      </c>
      <c r="M206" s="116">
        <v>50</v>
      </c>
    </row>
    <row r="207" spans="1:13" ht="12.75">
      <c r="A207" s="183" t="s">
        <v>241</v>
      </c>
      <c r="B207" s="60">
        <f t="shared" si="8"/>
        <v>3290</v>
      </c>
      <c r="C207" s="60">
        <f>K207*$H$1</f>
        <v>6790</v>
      </c>
      <c r="D207" s="60">
        <f t="shared" si="11"/>
        <v>4935</v>
      </c>
      <c r="E207" s="60">
        <f t="shared" si="11"/>
        <v>3710</v>
      </c>
      <c r="I207" s="115" t="s">
        <v>241</v>
      </c>
      <c r="J207" s="116">
        <v>47</v>
      </c>
      <c r="K207" s="116">
        <v>97</v>
      </c>
      <c r="L207" s="116">
        <v>70.5</v>
      </c>
      <c r="M207" s="116">
        <v>53</v>
      </c>
    </row>
    <row r="208" spans="1:13" ht="12.75">
      <c r="A208" s="183" t="s">
        <v>242</v>
      </c>
      <c r="B208" s="60">
        <f t="shared" si="8"/>
        <v>3290</v>
      </c>
      <c r="C208" s="60">
        <f>K208*$H$1</f>
        <v>6160</v>
      </c>
      <c r="D208" s="60">
        <f t="shared" si="11"/>
        <v>4515</v>
      </c>
      <c r="E208" s="60">
        <f t="shared" si="11"/>
        <v>3290</v>
      </c>
      <c r="I208" s="115" t="s">
        <v>242</v>
      </c>
      <c r="J208" s="116">
        <v>47</v>
      </c>
      <c r="K208" s="116">
        <v>88</v>
      </c>
      <c r="L208" s="116">
        <v>64.5</v>
      </c>
      <c r="M208" s="116">
        <v>47</v>
      </c>
    </row>
    <row r="209" spans="1:13" ht="14.25" thickBot="1">
      <c r="A209" s="182" t="s">
        <v>243</v>
      </c>
      <c r="B209" s="60">
        <f t="shared" si="8"/>
        <v>3290</v>
      </c>
      <c r="C209" s="60">
        <f>K209*$H$1</f>
        <v>5740</v>
      </c>
      <c r="D209" s="60">
        <f t="shared" si="11"/>
        <v>4095</v>
      </c>
      <c r="E209" s="60">
        <f t="shared" si="11"/>
        <v>4095</v>
      </c>
      <c r="I209" s="118" t="s">
        <v>243</v>
      </c>
      <c r="J209" s="119">
        <v>47</v>
      </c>
      <c r="K209" s="119">
        <v>82</v>
      </c>
      <c r="L209" s="119">
        <v>58.5</v>
      </c>
      <c r="M209" s="119">
        <v>58.5</v>
      </c>
    </row>
    <row r="210" spans="1:13" ht="12.75">
      <c r="A210" s="419" t="s">
        <v>342</v>
      </c>
      <c r="B210" s="419"/>
      <c r="C210" s="419"/>
      <c r="D210" s="158"/>
      <c r="E210" s="188"/>
      <c r="I210" s="433" t="s">
        <v>244</v>
      </c>
      <c r="J210" s="434"/>
      <c r="K210" s="434"/>
      <c r="L210" s="65"/>
      <c r="M210" s="87"/>
    </row>
    <row r="211" spans="1:13" ht="25.5">
      <c r="A211" s="421" t="s">
        <v>245</v>
      </c>
      <c r="B211" s="422"/>
      <c r="C211" s="422"/>
      <c r="D211" s="422"/>
      <c r="E211" s="423"/>
      <c r="I211" s="120" t="s">
        <v>245</v>
      </c>
      <c r="J211" s="65"/>
      <c r="K211" s="65"/>
      <c r="L211" s="121"/>
      <c r="M211" s="122"/>
    </row>
    <row r="212" spans="1:13" ht="13.5" thickBot="1">
      <c r="A212" s="198" t="s">
        <v>246</v>
      </c>
      <c r="B212" s="160"/>
      <c r="C212" s="160"/>
      <c r="D212" s="160"/>
      <c r="E212" s="173"/>
      <c r="I212" s="123" t="s">
        <v>246</v>
      </c>
      <c r="J212" s="68"/>
      <c r="K212" s="68"/>
      <c r="L212" s="68"/>
      <c r="M212" s="77"/>
    </row>
    <row r="213" spans="1:12" ht="12.75">
      <c r="A213" s="16"/>
      <c r="B213" s="16"/>
      <c r="C213" s="16"/>
      <c r="D213" s="3"/>
      <c r="I213" s="16"/>
      <c r="J213" s="16"/>
      <c r="K213" s="16"/>
      <c r="L213" s="3"/>
    </row>
    <row r="214" spans="1:15" ht="13.5" thickBot="1">
      <c r="A214" s="4" t="s">
        <v>247</v>
      </c>
      <c r="B214" s="37"/>
      <c r="C214" s="94"/>
      <c r="D214" s="37"/>
      <c r="E214" s="7"/>
      <c r="F214" s="124"/>
      <c r="I214" s="88" t="s">
        <v>247</v>
      </c>
      <c r="J214" s="68"/>
      <c r="K214" s="69" t="s">
        <v>101</v>
      </c>
      <c r="L214" s="68"/>
      <c r="M214" s="7"/>
      <c r="N214" s="124"/>
      <c r="O214" s="12"/>
    </row>
    <row r="215" spans="1:15" ht="13.5">
      <c r="A215" s="162" t="s">
        <v>48</v>
      </c>
      <c r="B215" s="169" t="s">
        <v>132</v>
      </c>
      <c r="C215" s="200" t="s">
        <v>248</v>
      </c>
      <c r="D215" s="199" t="s">
        <v>249</v>
      </c>
      <c r="E215" s="126"/>
      <c r="F215" s="124"/>
      <c r="I215" s="71" t="s">
        <v>48</v>
      </c>
      <c r="J215" s="74" t="s">
        <v>132</v>
      </c>
      <c r="K215" s="125" t="s">
        <v>248</v>
      </c>
      <c r="L215" s="74" t="s">
        <v>249</v>
      </c>
      <c r="M215" s="126"/>
      <c r="N215" s="124"/>
      <c r="O215" s="12"/>
    </row>
    <row r="216" spans="1:15" ht="14.25" thickBot="1">
      <c r="A216" s="202" t="s">
        <v>36</v>
      </c>
      <c r="B216" s="203" t="s">
        <v>250</v>
      </c>
      <c r="C216" s="201" t="s">
        <v>251</v>
      </c>
      <c r="D216" s="173"/>
      <c r="E216" s="126"/>
      <c r="F216" s="124"/>
      <c r="I216" s="127" t="s">
        <v>36</v>
      </c>
      <c r="J216" s="128" t="s">
        <v>250</v>
      </c>
      <c r="K216" s="129" t="s">
        <v>251</v>
      </c>
      <c r="L216" s="77"/>
      <c r="M216" s="126"/>
      <c r="N216" s="124"/>
      <c r="O216" s="12"/>
    </row>
    <row r="217" spans="1:15" ht="12.75">
      <c r="A217" s="55" t="s">
        <v>252</v>
      </c>
      <c r="B217" s="59"/>
      <c r="C217" s="59"/>
      <c r="D217" s="59"/>
      <c r="E217" s="7"/>
      <c r="F217" s="124"/>
      <c r="I217" s="112" t="s">
        <v>252</v>
      </c>
      <c r="J217" s="87"/>
      <c r="K217" s="87"/>
      <c r="L217" s="87"/>
      <c r="M217" s="7"/>
      <c r="N217" s="124"/>
      <c r="O217" s="12"/>
    </row>
    <row r="218" spans="1:15" ht="12.75">
      <c r="A218" s="57" t="s">
        <v>253</v>
      </c>
      <c r="B218" s="60">
        <f aca="true" t="shared" si="12" ref="B218:B227">J218*$H$1</f>
        <v>5740</v>
      </c>
      <c r="C218" s="60">
        <f aca="true" t="shared" si="13" ref="C218:D220">K218*$H$1</f>
        <v>8120</v>
      </c>
      <c r="D218" s="60">
        <f t="shared" si="13"/>
        <v>10570</v>
      </c>
      <c r="E218" s="6"/>
      <c r="F218" s="124"/>
      <c r="I218" s="96" t="s">
        <v>253</v>
      </c>
      <c r="J218" s="80">
        <v>82</v>
      </c>
      <c r="K218" s="80">
        <v>116</v>
      </c>
      <c r="L218" s="80">
        <v>151</v>
      </c>
      <c r="M218" s="6"/>
      <c r="N218" s="124"/>
      <c r="O218" s="12"/>
    </row>
    <row r="219" spans="1:15" ht="12.75">
      <c r="A219" s="57" t="s">
        <v>254</v>
      </c>
      <c r="B219" s="60">
        <f t="shared" si="12"/>
        <v>8540</v>
      </c>
      <c r="C219" s="60">
        <f t="shared" si="13"/>
        <v>12180</v>
      </c>
      <c r="D219" s="60">
        <f t="shared" si="13"/>
        <v>15050</v>
      </c>
      <c r="E219" s="6"/>
      <c r="F219" s="124"/>
      <c r="I219" s="96" t="s">
        <v>254</v>
      </c>
      <c r="J219" s="80">
        <v>122</v>
      </c>
      <c r="K219" s="80">
        <v>174</v>
      </c>
      <c r="L219" s="80">
        <v>215</v>
      </c>
      <c r="M219" s="6"/>
      <c r="N219" s="124"/>
      <c r="O219" s="12"/>
    </row>
    <row r="220" spans="1:15" ht="12.75">
      <c r="A220" s="57" t="s">
        <v>255</v>
      </c>
      <c r="B220" s="60">
        <f t="shared" si="12"/>
        <v>6510</v>
      </c>
      <c r="C220" s="60">
        <f t="shared" si="13"/>
        <v>8960</v>
      </c>
      <c r="D220" s="60">
        <f t="shared" si="13"/>
        <v>11410</v>
      </c>
      <c r="E220" s="6"/>
      <c r="F220" s="124"/>
      <c r="I220" s="96" t="s">
        <v>255</v>
      </c>
      <c r="J220" s="80">
        <v>93</v>
      </c>
      <c r="K220" s="80">
        <v>128</v>
      </c>
      <c r="L220" s="80">
        <v>163</v>
      </c>
      <c r="M220" s="6"/>
      <c r="N220" s="124"/>
      <c r="O220" s="12"/>
    </row>
    <row r="221" spans="1:15" ht="12.75">
      <c r="A221" s="55" t="s">
        <v>256</v>
      </c>
      <c r="B221" s="59"/>
      <c r="C221" s="59"/>
      <c r="D221" s="59"/>
      <c r="E221" s="6"/>
      <c r="F221" s="124"/>
      <c r="I221" s="112" t="s">
        <v>256</v>
      </c>
      <c r="J221" s="87"/>
      <c r="K221" s="87"/>
      <c r="L221" s="87"/>
      <c r="M221" s="6"/>
      <c r="N221" s="124"/>
      <c r="O221" s="12"/>
    </row>
    <row r="222" spans="1:15" ht="12.75">
      <c r="A222" s="57" t="s">
        <v>257</v>
      </c>
      <c r="B222" s="60">
        <f t="shared" si="12"/>
        <v>6510</v>
      </c>
      <c r="C222" s="60">
        <f aca="true" t="shared" si="14" ref="C222:C227">K222*$H$1</f>
        <v>8960</v>
      </c>
      <c r="D222" s="60">
        <f aca="true" t="shared" si="15" ref="D222:D227">L222*$H$1</f>
        <v>11410</v>
      </c>
      <c r="E222" s="6"/>
      <c r="F222" s="124"/>
      <c r="I222" s="96" t="s">
        <v>257</v>
      </c>
      <c r="J222" s="80">
        <v>93</v>
      </c>
      <c r="K222" s="80">
        <v>128</v>
      </c>
      <c r="L222" s="80">
        <v>163</v>
      </c>
      <c r="M222" s="6"/>
      <c r="N222" s="124"/>
      <c r="O222" s="12"/>
    </row>
    <row r="223" spans="1:15" ht="12.75">
      <c r="A223" s="57" t="s">
        <v>254</v>
      </c>
      <c r="B223" s="60">
        <f t="shared" si="12"/>
        <v>8540</v>
      </c>
      <c r="C223" s="60">
        <f t="shared" si="14"/>
        <v>12180</v>
      </c>
      <c r="D223" s="60">
        <f t="shared" si="15"/>
        <v>15050</v>
      </c>
      <c r="E223" s="6"/>
      <c r="F223" s="124"/>
      <c r="I223" s="96" t="s">
        <v>254</v>
      </c>
      <c r="J223" s="80">
        <v>122</v>
      </c>
      <c r="K223" s="80">
        <v>174</v>
      </c>
      <c r="L223" s="80">
        <v>215</v>
      </c>
      <c r="M223" s="6"/>
      <c r="N223" s="124"/>
      <c r="O223" s="12"/>
    </row>
    <row r="224" spans="1:15" ht="12.75">
      <c r="A224" s="57" t="s">
        <v>258</v>
      </c>
      <c r="B224" s="60">
        <f t="shared" si="12"/>
        <v>11410</v>
      </c>
      <c r="C224" s="60">
        <f t="shared" si="14"/>
        <v>17080</v>
      </c>
      <c r="D224" s="60">
        <f t="shared" si="15"/>
        <v>21140</v>
      </c>
      <c r="E224" s="6"/>
      <c r="F224" s="124"/>
      <c r="I224" s="96" t="s">
        <v>258</v>
      </c>
      <c r="J224" s="80">
        <v>163</v>
      </c>
      <c r="K224" s="80">
        <v>244</v>
      </c>
      <c r="L224" s="80">
        <v>302</v>
      </c>
      <c r="M224" s="6"/>
      <c r="N224" s="124"/>
      <c r="O224" s="12"/>
    </row>
    <row r="225" spans="1:15" ht="12.75">
      <c r="A225" s="57" t="s">
        <v>255</v>
      </c>
      <c r="B225" s="60">
        <f t="shared" si="12"/>
        <v>8120</v>
      </c>
      <c r="C225" s="60">
        <f t="shared" si="14"/>
        <v>11410</v>
      </c>
      <c r="D225" s="60">
        <f t="shared" si="15"/>
        <v>14630</v>
      </c>
      <c r="E225" s="6"/>
      <c r="F225" s="124"/>
      <c r="I225" s="96" t="s">
        <v>255</v>
      </c>
      <c r="J225" s="80">
        <v>116</v>
      </c>
      <c r="K225" s="80">
        <v>163</v>
      </c>
      <c r="L225" s="80">
        <v>209</v>
      </c>
      <c r="M225" s="6"/>
      <c r="N225" s="124"/>
      <c r="O225" s="12"/>
    </row>
    <row r="226" spans="1:15" ht="12.75">
      <c r="A226" s="57" t="s">
        <v>259</v>
      </c>
      <c r="B226" s="60">
        <f t="shared" si="12"/>
        <v>16240</v>
      </c>
      <c r="C226" s="60">
        <f t="shared" si="14"/>
        <v>20300</v>
      </c>
      <c r="D226" s="60">
        <f t="shared" si="15"/>
        <v>25970</v>
      </c>
      <c r="E226" s="6"/>
      <c r="F226" s="124"/>
      <c r="I226" s="96" t="s">
        <v>259</v>
      </c>
      <c r="J226" s="80">
        <v>232</v>
      </c>
      <c r="K226" s="80">
        <v>290</v>
      </c>
      <c r="L226" s="80">
        <v>371</v>
      </c>
      <c r="M226" s="6"/>
      <c r="N226" s="124"/>
      <c r="O226" s="12"/>
    </row>
    <row r="227" spans="1:15" ht="13.5" thickBot="1">
      <c r="A227" s="174" t="s">
        <v>260</v>
      </c>
      <c r="B227" s="60">
        <f t="shared" si="12"/>
        <v>24360</v>
      </c>
      <c r="C227" s="60">
        <f t="shared" si="14"/>
        <v>25970</v>
      </c>
      <c r="D227" s="60">
        <f t="shared" si="15"/>
        <v>36540</v>
      </c>
      <c r="E227" s="6"/>
      <c r="F227" s="124"/>
      <c r="I227" s="130" t="s">
        <v>260</v>
      </c>
      <c r="J227" s="131">
        <v>348</v>
      </c>
      <c r="K227" s="131">
        <v>371</v>
      </c>
      <c r="L227" s="131">
        <v>522</v>
      </c>
      <c r="M227" s="6"/>
      <c r="N227" s="124"/>
      <c r="O227" s="12"/>
    </row>
    <row r="228" spans="1:15" ht="12.75">
      <c r="A228" s="178" t="s">
        <v>343</v>
      </c>
      <c r="B228" s="179"/>
      <c r="C228" s="179"/>
      <c r="D228" s="180"/>
      <c r="E228" s="6"/>
      <c r="F228" s="124"/>
      <c r="I228" s="90" t="s">
        <v>261</v>
      </c>
      <c r="J228" s="65"/>
      <c r="K228" s="65"/>
      <c r="L228" s="87"/>
      <c r="M228" s="6"/>
      <c r="N228" s="124"/>
      <c r="O228" s="12"/>
    </row>
    <row r="229" spans="1:15" ht="13.5" thickBot="1">
      <c r="A229" s="204" t="s">
        <v>262</v>
      </c>
      <c r="B229" s="160"/>
      <c r="C229" s="160"/>
      <c r="D229" s="173"/>
      <c r="E229" s="6"/>
      <c r="F229" s="124"/>
      <c r="I229" s="132" t="s">
        <v>262</v>
      </c>
      <c r="J229" s="68"/>
      <c r="K229" s="68"/>
      <c r="L229" s="77"/>
      <c r="M229" s="6"/>
      <c r="N229" s="124"/>
      <c r="O229" s="12"/>
    </row>
    <row r="230" spans="1:15" ht="12.75">
      <c r="A230" s="291"/>
      <c r="B230" s="37"/>
      <c r="C230" s="37"/>
      <c r="D230" s="37"/>
      <c r="E230" s="6"/>
      <c r="F230" s="124"/>
      <c r="I230" s="291"/>
      <c r="J230" s="37"/>
      <c r="K230" s="37"/>
      <c r="L230" s="37"/>
      <c r="M230" s="6"/>
      <c r="N230" s="124"/>
      <c r="O230" s="12"/>
    </row>
    <row r="231" spans="1:15" ht="12.75">
      <c r="A231" s="292" t="s">
        <v>390</v>
      </c>
      <c r="B231" s="293"/>
      <c r="C231" s="294"/>
      <c r="D231" s="37"/>
      <c r="E231" s="6"/>
      <c r="F231" s="124"/>
      <c r="I231" s="292" t="s">
        <v>390</v>
      </c>
      <c r="J231" s="293" t="s">
        <v>101</v>
      </c>
      <c r="K231" s="294"/>
      <c r="L231" s="37"/>
      <c r="M231" s="6"/>
      <c r="N231" s="124"/>
      <c r="O231" s="12"/>
    </row>
    <row r="232" spans="1:15" ht="13.5">
      <c r="A232" s="295" t="s">
        <v>48</v>
      </c>
      <c r="B232" s="296" t="s">
        <v>391</v>
      </c>
      <c r="C232" s="296" t="s">
        <v>392</v>
      </c>
      <c r="D232" s="37"/>
      <c r="E232" s="6"/>
      <c r="F232" s="124"/>
      <c r="I232" s="295" t="s">
        <v>48</v>
      </c>
      <c r="J232" s="296" t="s">
        <v>391</v>
      </c>
      <c r="K232" s="296" t="s">
        <v>392</v>
      </c>
      <c r="L232" s="37"/>
      <c r="M232" s="6"/>
      <c r="N232" s="124"/>
      <c r="O232" s="12"/>
    </row>
    <row r="233" spans="1:15" ht="13.5">
      <c r="A233" s="311" t="s">
        <v>36</v>
      </c>
      <c r="B233" s="312" t="s">
        <v>393</v>
      </c>
      <c r="C233" s="313"/>
      <c r="D233" s="37"/>
      <c r="E233" s="6"/>
      <c r="F233" s="124"/>
      <c r="I233" s="297" t="s">
        <v>36</v>
      </c>
      <c r="J233" s="298" t="s">
        <v>393</v>
      </c>
      <c r="K233" s="299"/>
      <c r="L233" s="37"/>
      <c r="M233" s="6"/>
      <c r="N233" s="124"/>
      <c r="O233" s="12"/>
    </row>
    <row r="234" spans="1:15" ht="12.75">
      <c r="A234" s="317" t="s">
        <v>394</v>
      </c>
      <c r="B234" s="318">
        <f aca="true" t="shared" si="16" ref="B234:C237">J234*$H$1</f>
        <v>5810</v>
      </c>
      <c r="C234" s="318">
        <f t="shared" si="16"/>
        <v>8330</v>
      </c>
      <c r="D234" s="37"/>
      <c r="E234" s="6"/>
      <c r="F234" s="124"/>
      <c r="I234" s="300" t="s">
        <v>394</v>
      </c>
      <c r="J234" s="301">
        <v>83</v>
      </c>
      <c r="K234" s="302">
        <v>119</v>
      </c>
      <c r="L234" s="37"/>
      <c r="M234" s="6"/>
      <c r="N234" s="124"/>
      <c r="O234" s="12"/>
    </row>
    <row r="235" spans="1:15" ht="12.75">
      <c r="A235" s="317" t="s">
        <v>395</v>
      </c>
      <c r="B235" s="318">
        <f t="shared" si="16"/>
        <v>7490</v>
      </c>
      <c r="C235" s="318">
        <f t="shared" si="16"/>
        <v>9940</v>
      </c>
      <c r="D235" s="37"/>
      <c r="E235" s="6"/>
      <c r="F235" s="124"/>
      <c r="I235" s="300" t="s">
        <v>395</v>
      </c>
      <c r="J235" s="301">
        <v>107</v>
      </c>
      <c r="K235" s="303">
        <v>142</v>
      </c>
      <c r="L235" s="37"/>
      <c r="M235" s="6"/>
      <c r="N235" s="124"/>
      <c r="O235" s="12"/>
    </row>
    <row r="236" spans="1:15" ht="12.75">
      <c r="A236" s="317" t="s">
        <v>396</v>
      </c>
      <c r="B236" s="318">
        <f t="shared" si="16"/>
        <v>8330</v>
      </c>
      <c r="C236" s="318">
        <f t="shared" si="16"/>
        <v>10780</v>
      </c>
      <c r="D236" s="37"/>
      <c r="E236" s="6"/>
      <c r="F236" s="124"/>
      <c r="I236" s="300" t="s">
        <v>396</v>
      </c>
      <c r="J236" s="301">
        <v>119</v>
      </c>
      <c r="K236" s="303">
        <v>154</v>
      </c>
      <c r="L236" s="37"/>
      <c r="M236" s="6"/>
      <c r="N236" s="124"/>
      <c r="O236" s="12"/>
    </row>
    <row r="237" spans="1:15" ht="12.75">
      <c r="A237" s="317" t="s">
        <v>397</v>
      </c>
      <c r="B237" s="318">
        <f t="shared" si="16"/>
        <v>13300</v>
      </c>
      <c r="C237" s="318">
        <f t="shared" si="16"/>
        <v>18200</v>
      </c>
      <c r="D237" s="37"/>
      <c r="E237" s="6"/>
      <c r="F237" s="124"/>
      <c r="I237" s="304" t="s">
        <v>397</v>
      </c>
      <c r="J237" s="281">
        <v>190</v>
      </c>
      <c r="K237" s="305">
        <v>260</v>
      </c>
      <c r="L237" s="37"/>
      <c r="M237" s="6"/>
      <c r="N237" s="124"/>
      <c r="O237" s="12"/>
    </row>
    <row r="238" spans="1:15" ht="12.75">
      <c r="A238" s="314" t="s">
        <v>400</v>
      </c>
      <c r="B238" s="315"/>
      <c r="C238" s="316"/>
      <c r="D238" s="37"/>
      <c r="E238" s="6"/>
      <c r="F238" s="124"/>
      <c r="I238" s="306" t="s">
        <v>398</v>
      </c>
      <c r="J238" s="307"/>
      <c r="K238" s="308"/>
      <c r="L238" s="37"/>
      <c r="M238" s="6"/>
      <c r="N238" s="124"/>
      <c r="O238" s="12"/>
    </row>
    <row r="239" spans="1:15" ht="12.75">
      <c r="A239" s="309" t="s">
        <v>401</v>
      </c>
      <c r="B239" s="294"/>
      <c r="C239" s="310"/>
      <c r="D239" s="37"/>
      <c r="E239" s="6"/>
      <c r="F239" s="124"/>
      <c r="I239" s="309" t="s">
        <v>399</v>
      </c>
      <c r="J239" s="294"/>
      <c r="K239" s="310"/>
      <c r="L239" s="37"/>
      <c r="M239" s="6"/>
      <c r="N239" s="124"/>
      <c r="O239" s="12"/>
    </row>
    <row r="240" spans="1:15" ht="12.75">
      <c r="A240" s="291"/>
      <c r="B240" s="37"/>
      <c r="C240" s="37"/>
      <c r="D240" s="37"/>
      <c r="E240" s="6"/>
      <c r="F240" s="124"/>
      <c r="I240" s="291"/>
      <c r="J240" s="37"/>
      <c r="K240" s="37"/>
      <c r="L240" s="37"/>
      <c r="M240" s="6"/>
      <c r="N240" s="124"/>
      <c r="O240" s="12"/>
    </row>
    <row r="241" spans="1:15" ht="12.75">
      <c r="A241" s="7"/>
      <c r="B241" s="133"/>
      <c r="C241" s="3"/>
      <c r="D241" s="3"/>
      <c r="E241" s="6"/>
      <c r="F241" s="124"/>
      <c r="I241" s="7"/>
      <c r="J241" s="133"/>
      <c r="K241" s="3"/>
      <c r="L241" s="3"/>
      <c r="M241" s="6"/>
      <c r="N241" s="124"/>
      <c r="O241" s="12"/>
    </row>
    <row r="242" spans="1:12" ht="13.5" thickBot="1">
      <c r="A242" s="38" t="s">
        <v>263</v>
      </c>
      <c r="B242" s="94"/>
      <c r="C242" s="37"/>
      <c r="D242" s="3"/>
      <c r="I242" s="134" t="s">
        <v>263</v>
      </c>
      <c r="J242" s="69" t="s">
        <v>101</v>
      </c>
      <c r="K242" s="68"/>
      <c r="L242" s="3"/>
    </row>
    <row r="243" spans="1:13" ht="13.5">
      <c r="A243" s="206" t="s">
        <v>1</v>
      </c>
      <c r="B243" s="208" t="s">
        <v>264</v>
      </c>
      <c r="C243" s="205" t="s">
        <v>265</v>
      </c>
      <c r="D243" s="3"/>
      <c r="E243" s="3"/>
      <c r="I243" s="135" t="s">
        <v>1</v>
      </c>
      <c r="J243" s="136" t="s">
        <v>264</v>
      </c>
      <c r="K243" s="136" t="s">
        <v>265</v>
      </c>
      <c r="L243" s="3"/>
      <c r="M243" s="3"/>
    </row>
    <row r="244" spans="1:13" ht="14.25" thickBot="1">
      <c r="A244" s="207" t="s">
        <v>36</v>
      </c>
      <c r="B244" s="203" t="s">
        <v>190</v>
      </c>
      <c r="C244" s="173"/>
      <c r="D244" s="3"/>
      <c r="E244" s="3"/>
      <c r="I244" s="137" t="s">
        <v>36</v>
      </c>
      <c r="J244" s="128" t="s">
        <v>190</v>
      </c>
      <c r="K244" s="77"/>
      <c r="L244" s="3"/>
      <c r="M244" s="3"/>
    </row>
    <row r="245" spans="1:13" ht="12.75">
      <c r="A245" s="209" t="s">
        <v>266</v>
      </c>
      <c r="B245" s="60">
        <f aca="true" t="shared" si="17" ref="B245:C249">J245*$H$1</f>
        <v>2835</v>
      </c>
      <c r="C245" s="60">
        <f t="shared" si="17"/>
        <v>4760</v>
      </c>
      <c r="D245" s="3"/>
      <c r="E245" s="3"/>
      <c r="I245" s="138" t="s">
        <v>266</v>
      </c>
      <c r="J245" s="116">
        <v>40.5</v>
      </c>
      <c r="K245" s="116">
        <v>68</v>
      </c>
      <c r="L245" s="3"/>
      <c r="M245" s="3"/>
    </row>
    <row r="246" spans="1:13" ht="12.75">
      <c r="A246" s="183" t="s">
        <v>267</v>
      </c>
      <c r="B246" s="60">
        <f t="shared" si="17"/>
        <v>3255</v>
      </c>
      <c r="C246" s="60">
        <f t="shared" si="17"/>
        <v>5159</v>
      </c>
      <c r="D246" s="3"/>
      <c r="E246" s="3"/>
      <c r="I246" s="139" t="s">
        <v>267</v>
      </c>
      <c r="J246" s="116">
        <v>46.5</v>
      </c>
      <c r="K246" s="116">
        <v>73.7</v>
      </c>
      <c r="L246" s="3"/>
      <c r="M246" s="3"/>
    </row>
    <row r="247" spans="1:13" ht="12.75">
      <c r="A247" s="210" t="s">
        <v>268</v>
      </c>
      <c r="B247" s="60">
        <f t="shared" si="17"/>
        <v>4060</v>
      </c>
      <c r="C247" s="60">
        <f t="shared" si="17"/>
        <v>5950</v>
      </c>
      <c r="D247" s="3"/>
      <c r="E247" s="3"/>
      <c r="I247" s="140" t="s">
        <v>268</v>
      </c>
      <c r="J247" s="141">
        <v>58</v>
      </c>
      <c r="K247" s="141">
        <v>85</v>
      </c>
      <c r="L247" s="3"/>
      <c r="M247" s="3"/>
    </row>
    <row r="248" spans="1:13" ht="12.75">
      <c r="A248" s="183" t="s">
        <v>269</v>
      </c>
      <c r="B248" s="60">
        <f t="shared" si="17"/>
        <v>2835</v>
      </c>
      <c r="C248" s="60">
        <f t="shared" si="17"/>
        <v>3969</v>
      </c>
      <c r="D248" s="3"/>
      <c r="E248" s="3"/>
      <c r="I248" s="139" t="s">
        <v>269</v>
      </c>
      <c r="J248" s="116">
        <v>40.5</v>
      </c>
      <c r="K248" s="116">
        <v>56.7</v>
      </c>
      <c r="L248" s="3"/>
      <c r="M248" s="3"/>
    </row>
    <row r="249" spans="1:13" ht="13.5" thickBot="1">
      <c r="A249" s="183" t="s">
        <v>270</v>
      </c>
      <c r="B249" s="60">
        <f t="shared" si="17"/>
        <v>2835</v>
      </c>
      <c r="C249" s="60">
        <f t="shared" si="17"/>
        <v>3969</v>
      </c>
      <c r="D249" s="3"/>
      <c r="E249" s="3"/>
      <c r="I249" s="142" t="s">
        <v>270</v>
      </c>
      <c r="J249" s="119">
        <v>40.5</v>
      </c>
      <c r="K249" s="119">
        <v>56.7</v>
      </c>
      <c r="L249" s="3"/>
      <c r="M249" s="3"/>
    </row>
    <row r="250" spans="1:13" ht="12.75">
      <c r="A250" s="419" t="s">
        <v>271</v>
      </c>
      <c r="B250" s="419"/>
      <c r="C250" s="419"/>
      <c r="D250" s="3"/>
      <c r="E250" s="3"/>
      <c r="I250" s="433" t="s">
        <v>271</v>
      </c>
      <c r="J250" s="434"/>
      <c r="K250" s="435"/>
      <c r="L250" s="3"/>
      <c r="M250" s="3"/>
    </row>
    <row r="251" spans="1:13" ht="13.5" thickBot="1">
      <c r="A251" s="412" t="s">
        <v>344</v>
      </c>
      <c r="B251" s="412"/>
      <c r="C251" s="412"/>
      <c r="D251" s="3"/>
      <c r="E251" s="3"/>
      <c r="I251" s="436" t="s">
        <v>272</v>
      </c>
      <c r="J251" s="437"/>
      <c r="K251" s="438"/>
      <c r="L251" s="3"/>
      <c r="M251" s="3"/>
    </row>
    <row r="252" spans="1:13" ht="12.75">
      <c r="A252" s="22"/>
      <c r="B252" s="22"/>
      <c r="C252" s="22"/>
      <c r="D252" s="3"/>
      <c r="E252" s="3"/>
      <c r="I252" s="22"/>
      <c r="J252" s="22"/>
      <c r="K252" s="22"/>
      <c r="L252" s="3"/>
      <c r="M252" s="3"/>
    </row>
    <row r="253" spans="1:13" ht="13.5" thickBot="1">
      <c r="A253" s="211" t="s">
        <v>33</v>
      </c>
      <c r="B253" s="94"/>
      <c r="C253" s="37"/>
      <c r="D253" s="3"/>
      <c r="E253" s="3"/>
      <c r="I253" s="143" t="s">
        <v>33</v>
      </c>
      <c r="J253" s="69" t="s">
        <v>101</v>
      </c>
      <c r="K253" s="68"/>
      <c r="L253" s="3"/>
      <c r="M253" s="3"/>
    </row>
    <row r="254" spans="1:13" ht="13.5">
      <c r="A254" s="206" t="s">
        <v>48</v>
      </c>
      <c r="B254" s="208" t="s">
        <v>34</v>
      </c>
      <c r="C254" s="417" t="s">
        <v>35</v>
      </c>
      <c r="D254" s="3"/>
      <c r="E254" s="3"/>
      <c r="I254" s="135" t="s">
        <v>48</v>
      </c>
      <c r="J254" s="136" t="s">
        <v>34</v>
      </c>
      <c r="K254" s="439" t="s">
        <v>35</v>
      </c>
      <c r="L254" s="3"/>
      <c r="M254" s="3"/>
    </row>
    <row r="255" spans="1:13" ht="14.25" thickBot="1">
      <c r="A255" s="212" t="s">
        <v>36</v>
      </c>
      <c r="B255" s="168" t="s">
        <v>37</v>
      </c>
      <c r="C255" s="418"/>
      <c r="D255" s="33"/>
      <c r="E255" s="33"/>
      <c r="I255" s="144" t="s">
        <v>36</v>
      </c>
      <c r="J255" s="76" t="s">
        <v>37</v>
      </c>
      <c r="K255" s="440"/>
      <c r="L255" s="33"/>
      <c r="M255" s="33"/>
    </row>
    <row r="256" spans="1:13" ht="12.75">
      <c r="A256" s="53" t="s">
        <v>38</v>
      </c>
      <c r="B256" s="60">
        <f aca="true" t="shared" si="18" ref="B256:C264">J256*$H$1</f>
        <v>9240</v>
      </c>
      <c r="C256" s="60">
        <f t="shared" si="18"/>
        <v>12600</v>
      </c>
      <c r="D256" s="12"/>
      <c r="E256" s="12"/>
      <c r="I256" s="145" t="s">
        <v>38</v>
      </c>
      <c r="J256" s="116">
        <v>132</v>
      </c>
      <c r="K256" s="116">
        <v>180</v>
      </c>
      <c r="L256" s="12"/>
      <c r="M256" s="12"/>
    </row>
    <row r="257" spans="1:13" ht="12.75">
      <c r="A257" s="53" t="s">
        <v>39</v>
      </c>
      <c r="B257" s="60">
        <f t="shared" si="18"/>
        <v>7700</v>
      </c>
      <c r="C257" s="60">
        <f t="shared" si="18"/>
        <v>11900</v>
      </c>
      <c r="D257" s="12"/>
      <c r="E257" s="12"/>
      <c r="I257" s="145" t="s">
        <v>39</v>
      </c>
      <c r="J257" s="116">
        <v>110</v>
      </c>
      <c r="K257" s="116">
        <v>170</v>
      </c>
      <c r="L257" s="12"/>
      <c r="M257" s="12"/>
    </row>
    <row r="258" spans="1:13" ht="12.75">
      <c r="A258" s="53" t="s">
        <v>40</v>
      </c>
      <c r="B258" s="60">
        <f t="shared" si="18"/>
        <v>13860</v>
      </c>
      <c r="C258" s="60">
        <f t="shared" si="18"/>
        <v>19670</v>
      </c>
      <c r="D258" s="12"/>
      <c r="E258" s="12"/>
      <c r="I258" s="145" t="s">
        <v>40</v>
      </c>
      <c r="J258" s="116">
        <v>198</v>
      </c>
      <c r="K258" s="116">
        <v>281</v>
      </c>
      <c r="L258" s="12"/>
      <c r="M258" s="12"/>
    </row>
    <row r="259" spans="1:13" ht="12.75">
      <c r="A259" s="53" t="s">
        <v>41</v>
      </c>
      <c r="B259" s="60">
        <f t="shared" si="18"/>
        <v>10780</v>
      </c>
      <c r="C259" s="60">
        <f t="shared" si="18"/>
        <v>14140</v>
      </c>
      <c r="D259" s="12"/>
      <c r="E259" s="12"/>
      <c r="I259" s="145" t="s">
        <v>41</v>
      </c>
      <c r="J259" s="116">
        <v>154</v>
      </c>
      <c r="K259" s="116">
        <v>202</v>
      </c>
      <c r="L259" s="12"/>
      <c r="M259" s="12"/>
    </row>
    <row r="260" spans="1:13" ht="12.75">
      <c r="A260" s="53" t="s">
        <v>42</v>
      </c>
      <c r="B260" s="60">
        <f t="shared" si="18"/>
        <v>11550</v>
      </c>
      <c r="C260" s="60">
        <f t="shared" si="18"/>
        <v>14980</v>
      </c>
      <c r="D260" s="12"/>
      <c r="E260" s="12"/>
      <c r="I260" s="145" t="s">
        <v>42</v>
      </c>
      <c r="J260" s="116">
        <v>165</v>
      </c>
      <c r="K260" s="116">
        <v>214</v>
      </c>
      <c r="L260" s="12"/>
      <c r="M260" s="12"/>
    </row>
    <row r="261" spans="1:13" ht="12.75">
      <c r="A261" s="53" t="s">
        <v>43</v>
      </c>
      <c r="B261" s="60">
        <f t="shared" si="18"/>
        <v>13860</v>
      </c>
      <c r="C261" s="60">
        <f t="shared" si="18"/>
        <v>20440</v>
      </c>
      <c r="D261" s="12"/>
      <c r="E261" s="12"/>
      <c r="I261" s="145" t="s">
        <v>43</v>
      </c>
      <c r="J261" s="116">
        <v>198</v>
      </c>
      <c r="K261" s="116">
        <v>292</v>
      </c>
      <c r="L261" s="12"/>
      <c r="M261" s="12"/>
    </row>
    <row r="262" spans="1:13" ht="12.75">
      <c r="A262" s="53" t="s">
        <v>25</v>
      </c>
      <c r="B262" s="60">
        <f t="shared" si="18"/>
        <v>23100</v>
      </c>
      <c r="C262" s="60">
        <f t="shared" si="18"/>
        <v>33040</v>
      </c>
      <c r="D262" s="12"/>
      <c r="E262" s="12"/>
      <c r="I262" s="145" t="s">
        <v>25</v>
      </c>
      <c r="J262" s="116">
        <v>330</v>
      </c>
      <c r="K262" s="116">
        <v>472</v>
      </c>
      <c r="L262" s="12"/>
      <c r="M262" s="12"/>
    </row>
    <row r="263" spans="1:13" ht="12.75">
      <c r="A263" s="53" t="s">
        <v>26</v>
      </c>
      <c r="B263" s="60">
        <f t="shared" si="18"/>
        <v>14630</v>
      </c>
      <c r="C263" s="60">
        <f t="shared" si="18"/>
        <v>21210</v>
      </c>
      <c r="D263" s="12"/>
      <c r="E263" s="12"/>
      <c r="I263" s="145" t="s">
        <v>26</v>
      </c>
      <c r="J263" s="116">
        <v>209</v>
      </c>
      <c r="K263" s="116">
        <v>303</v>
      </c>
      <c r="L263" s="12"/>
      <c r="M263" s="12"/>
    </row>
    <row r="264" spans="1:13" ht="13.5" thickBot="1">
      <c r="A264" s="53" t="s">
        <v>44</v>
      </c>
      <c r="B264" s="60">
        <f t="shared" si="18"/>
        <v>16940</v>
      </c>
      <c r="C264" s="60">
        <f t="shared" si="18"/>
        <v>23800</v>
      </c>
      <c r="D264" s="12"/>
      <c r="E264" s="12"/>
      <c r="I264" s="146" t="s">
        <v>44</v>
      </c>
      <c r="J264" s="119">
        <v>242</v>
      </c>
      <c r="K264" s="119">
        <v>340</v>
      </c>
      <c r="L264" s="12"/>
      <c r="M264" s="12"/>
    </row>
    <row r="265" spans="1:13" ht="12.75">
      <c r="A265" s="419" t="s">
        <v>345</v>
      </c>
      <c r="B265" s="419"/>
      <c r="C265" s="419"/>
      <c r="D265" s="3"/>
      <c r="E265" s="3"/>
      <c r="I265" s="433" t="s">
        <v>45</v>
      </c>
      <c r="J265" s="434"/>
      <c r="K265" s="435"/>
      <c r="L265" s="3"/>
      <c r="M265" s="3"/>
    </row>
    <row r="266" spans="1:13" ht="13.5" thickBot="1">
      <c r="A266" s="419" t="s">
        <v>346</v>
      </c>
      <c r="B266" s="419"/>
      <c r="C266" s="419"/>
      <c r="D266" s="3"/>
      <c r="E266" s="3"/>
      <c r="I266" s="424" t="s">
        <v>46</v>
      </c>
      <c r="J266" s="425"/>
      <c r="K266" s="426"/>
      <c r="L266" s="3"/>
      <c r="M266" s="3"/>
    </row>
    <row r="267" spans="1:13" ht="12.75">
      <c r="A267" s="22"/>
      <c r="B267" s="22"/>
      <c r="C267" s="22"/>
      <c r="D267" s="3"/>
      <c r="E267" s="3"/>
      <c r="I267" s="22"/>
      <c r="J267" s="22"/>
      <c r="K267" s="22"/>
      <c r="L267" s="3"/>
      <c r="M267" s="3"/>
    </row>
    <row r="268" spans="1:13" ht="13.5" thickBot="1">
      <c r="A268" s="213" t="s">
        <v>273</v>
      </c>
      <c r="B268" s="37"/>
      <c r="C268" s="94"/>
      <c r="D268" s="37"/>
      <c r="E268" s="3"/>
      <c r="I268" s="67" t="s">
        <v>273</v>
      </c>
      <c r="J268" s="68"/>
      <c r="K268" s="69" t="s">
        <v>101</v>
      </c>
      <c r="L268" s="68"/>
      <c r="M268" s="3"/>
    </row>
    <row r="269" spans="1:13" ht="13.5">
      <c r="A269" s="162" t="s">
        <v>274</v>
      </c>
      <c r="B269" s="167" t="s">
        <v>275</v>
      </c>
      <c r="C269" s="167" t="s">
        <v>73</v>
      </c>
      <c r="D269" s="164" t="s">
        <v>74</v>
      </c>
      <c r="E269" s="3"/>
      <c r="I269" s="71" t="s">
        <v>274</v>
      </c>
      <c r="J269" s="72" t="s">
        <v>275</v>
      </c>
      <c r="K269" s="72" t="s">
        <v>73</v>
      </c>
      <c r="L269" s="72" t="s">
        <v>74</v>
      </c>
      <c r="M269" s="3"/>
    </row>
    <row r="270" spans="1:13" ht="14.25" thickBot="1">
      <c r="A270" s="202" t="s">
        <v>148</v>
      </c>
      <c r="B270" s="171"/>
      <c r="C270" s="170" t="s">
        <v>212</v>
      </c>
      <c r="D270" s="173"/>
      <c r="E270" s="3"/>
      <c r="I270" s="127" t="s">
        <v>148</v>
      </c>
      <c r="J270" s="77"/>
      <c r="K270" s="78" t="s">
        <v>212</v>
      </c>
      <c r="L270" s="77"/>
      <c r="M270" s="3"/>
    </row>
    <row r="271" spans="1:13" ht="12.75">
      <c r="A271" s="54" t="s">
        <v>276</v>
      </c>
      <c r="B271" s="60">
        <f aca="true" t="shared" si="19" ref="B271:B280">J271*$H$1</f>
        <v>2135</v>
      </c>
      <c r="C271" s="60">
        <f aca="true" t="shared" si="20" ref="C271:C280">K271*$H$1</f>
        <v>2989</v>
      </c>
      <c r="D271" s="60">
        <f aca="true" t="shared" si="21" ref="D271:D280">L271*$H$1</f>
        <v>3325</v>
      </c>
      <c r="E271" s="3"/>
      <c r="I271" s="110" t="s">
        <v>276</v>
      </c>
      <c r="J271" s="80">
        <v>30.5</v>
      </c>
      <c r="K271" s="80">
        <v>42.7</v>
      </c>
      <c r="L271" s="80">
        <v>47.5</v>
      </c>
      <c r="M271" s="3"/>
    </row>
    <row r="272" spans="1:13" ht="12.75">
      <c r="A272" s="54" t="s">
        <v>277</v>
      </c>
      <c r="B272" s="60">
        <f t="shared" si="19"/>
        <v>3850</v>
      </c>
      <c r="C272" s="60">
        <f t="shared" si="20"/>
        <v>4270</v>
      </c>
      <c r="D272" s="60">
        <f t="shared" si="21"/>
        <v>5810</v>
      </c>
      <c r="E272" s="3"/>
      <c r="I272" s="110" t="s">
        <v>277</v>
      </c>
      <c r="J272" s="80">
        <v>55</v>
      </c>
      <c r="K272" s="80">
        <v>61</v>
      </c>
      <c r="L272" s="80">
        <v>83</v>
      </c>
      <c r="M272" s="3"/>
    </row>
    <row r="273" spans="1:13" ht="12.75">
      <c r="A273" s="54" t="s">
        <v>278</v>
      </c>
      <c r="B273" s="60">
        <f t="shared" si="19"/>
        <v>3430</v>
      </c>
      <c r="C273" s="60">
        <f t="shared" si="20"/>
        <v>3850</v>
      </c>
      <c r="D273" s="60">
        <f t="shared" si="21"/>
        <v>4970</v>
      </c>
      <c r="E273" s="3"/>
      <c r="I273" s="110" t="s">
        <v>278</v>
      </c>
      <c r="J273" s="80">
        <v>49</v>
      </c>
      <c r="K273" s="80">
        <v>55</v>
      </c>
      <c r="L273" s="80">
        <v>71</v>
      </c>
      <c r="M273" s="3"/>
    </row>
    <row r="274" spans="1:13" ht="12.75">
      <c r="A274" s="54" t="s">
        <v>279</v>
      </c>
      <c r="B274" s="60">
        <f t="shared" si="19"/>
        <v>5558</v>
      </c>
      <c r="C274" s="60">
        <f t="shared" si="20"/>
        <v>6398</v>
      </c>
      <c r="D274" s="60">
        <f t="shared" si="21"/>
        <v>7490</v>
      </c>
      <c r="E274" s="3"/>
      <c r="I274" s="110" t="s">
        <v>279</v>
      </c>
      <c r="J274" s="80">
        <v>79.4</v>
      </c>
      <c r="K274" s="80">
        <v>91.4</v>
      </c>
      <c r="L274" s="80">
        <v>107</v>
      </c>
      <c r="M274" s="3"/>
    </row>
    <row r="275" spans="1:13" ht="12.75">
      <c r="A275" s="54" t="s">
        <v>280</v>
      </c>
      <c r="B275" s="60">
        <f t="shared" si="19"/>
        <v>7700</v>
      </c>
      <c r="C275" s="60">
        <f t="shared" si="20"/>
        <v>8540</v>
      </c>
      <c r="D275" s="60">
        <f t="shared" si="21"/>
        <v>9940</v>
      </c>
      <c r="E275" s="3"/>
      <c r="I275" s="110" t="s">
        <v>280</v>
      </c>
      <c r="J275" s="80">
        <v>110</v>
      </c>
      <c r="K275" s="80">
        <v>122</v>
      </c>
      <c r="L275" s="80">
        <v>142</v>
      </c>
      <c r="M275" s="3"/>
    </row>
    <row r="276" spans="1:13" ht="12.75">
      <c r="A276" s="54" t="s">
        <v>281</v>
      </c>
      <c r="B276" s="60">
        <f t="shared" si="19"/>
        <v>5558</v>
      </c>
      <c r="C276" s="60">
        <f t="shared" si="20"/>
        <v>6398</v>
      </c>
      <c r="D276" s="60">
        <f t="shared" si="21"/>
        <v>7490</v>
      </c>
      <c r="E276" s="3"/>
      <c r="I276" s="110" t="s">
        <v>281</v>
      </c>
      <c r="J276" s="80">
        <v>79.4</v>
      </c>
      <c r="K276" s="80">
        <v>91.4</v>
      </c>
      <c r="L276" s="80">
        <v>107</v>
      </c>
      <c r="M276" s="3"/>
    </row>
    <row r="277" spans="1:13" ht="12.75">
      <c r="A277" s="54" t="s">
        <v>282</v>
      </c>
      <c r="B277" s="60">
        <f t="shared" si="19"/>
        <v>8540</v>
      </c>
      <c r="C277" s="60">
        <f t="shared" si="20"/>
        <v>10248</v>
      </c>
      <c r="D277" s="60">
        <f t="shared" si="21"/>
        <v>13300</v>
      </c>
      <c r="E277" s="3"/>
      <c r="I277" s="110" t="s">
        <v>282</v>
      </c>
      <c r="J277" s="80">
        <v>122</v>
      </c>
      <c r="K277" s="80">
        <v>146.4</v>
      </c>
      <c r="L277" s="80">
        <v>190</v>
      </c>
      <c r="M277" s="3"/>
    </row>
    <row r="278" spans="1:13" ht="12.75">
      <c r="A278" s="54" t="s">
        <v>283</v>
      </c>
      <c r="B278" s="60">
        <f t="shared" si="19"/>
        <v>6398</v>
      </c>
      <c r="C278" s="60">
        <f t="shared" si="20"/>
        <v>6860</v>
      </c>
      <c r="D278" s="60">
        <f t="shared" si="21"/>
        <v>8260</v>
      </c>
      <c r="E278" s="3"/>
      <c r="I278" s="110" t="s">
        <v>283</v>
      </c>
      <c r="J278" s="80">
        <v>91.4</v>
      </c>
      <c r="K278" s="80">
        <v>98</v>
      </c>
      <c r="L278" s="80">
        <v>118</v>
      </c>
      <c r="M278" s="3"/>
    </row>
    <row r="279" spans="1:13" ht="12.75">
      <c r="A279" s="54" t="s">
        <v>284</v>
      </c>
      <c r="B279" s="60">
        <f t="shared" si="19"/>
        <v>7686</v>
      </c>
      <c r="C279" s="60">
        <f t="shared" si="20"/>
        <v>8526</v>
      </c>
      <c r="D279" s="60">
        <f t="shared" si="21"/>
        <v>9975</v>
      </c>
      <c r="E279" s="3"/>
      <c r="I279" s="110" t="s">
        <v>284</v>
      </c>
      <c r="J279" s="80">
        <v>109.8</v>
      </c>
      <c r="K279" s="80">
        <v>121.8</v>
      </c>
      <c r="L279" s="80">
        <v>142.5</v>
      </c>
      <c r="M279" s="3"/>
    </row>
    <row r="280" spans="1:13" ht="13.5" thickBot="1">
      <c r="A280" s="54" t="s">
        <v>285</v>
      </c>
      <c r="B280" s="60">
        <f t="shared" si="19"/>
        <v>10248</v>
      </c>
      <c r="C280" s="60">
        <f t="shared" si="20"/>
        <v>12796</v>
      </c>
      <c r="D280" s="60">
        <f t="shared" si="21"/>
        <v>16520</v>
      </c>
      <c r="E280" s="3"/>
      <c r="I280" s="147" t="s">
        <v>285</v>
      </c>
      <c r="J280" s="82">
        <v>146.4</v>
      </c>
      <c r="K280" s="82">
        <v>182.8</v>
      </c>
      <c r="L280" s="82">
        <v>236</v>
      </c>
      <c r="M280" s="3"/>
    </row>
    <row r="281" spans="1:13" ht="12.75">
      <c r="A281" s="181" t="s">
        <v>347</v>
      </c>
      <c r="B281" s="179"/>
      <c r="C281" s="179"/>
      <c r="D281" s="180"/>
      <c r="E281" s="3"/>
      <c r="I281" s="113" t="s">
        <v>286</v>
      </c>
      <c r="J281" s="65"/>
      <c r="K281" s="65"/>
      <c r="L281" s="87"/>
      <c r="M281" s="3"/>
    </row>
    <row r="282" spans="1:13" ht="13.5" thickBot="1">
      <c r="A282" s="204" t="s">
        <v>348</v>
      </c>
      <c r="B282" s="160"/>
      <c r="C282" s="160"/>
      <c r="D282" s="173"/>
      <c r="E282" s="3"/>
      <c r="I282" s="132" t="s">
        <v>287</v>
      </c>
      <c r="J282" s="68"/>
      <c r="K282" s="68"/>
      <c r="L282" s="77"/>
      <c r="M282" s="3"/>
    </row>
    <row r="283" spans="1:13" ht="12.75">
      <c r="A283" s="22"/>
      <c r="B283" s="22"/>
      <c r="C283" s="22"/>
      <c r="D283" s="3"/>
      <c r="E283" s="3"/>
      <c r="I283" s="22"/>
      <c r="J283" s="22"/>
      <c r="K283" s="22"/>
      <c r="L283" s="3"/>
      <c r="M283" s="3"/>
    </row>
    <row r="284" spans="1:13" ht="13.5" thickBot="1">
      <c r="A284" s="38" t="s">
        <v>288</v>
      </c>
      <c r="B284" s="94"/>
      <c r="C284" s="37"/>
      <c r="D284" s="3"/>
      <c r="E284" s="3"/>
      <c r="I284" s="134" t="s">
        <v>288</v>
      </c>
      <c r="J284" s="69" t="s">
        <v>101</v>
      </c>
      <c r="K284" s="68"/>
      <c r="L284" s="3"/>
      <c r="M284" s="3"/>
    </row>
    <row r="285" spans="1:13" ht="13.5">
      <c r="A285" s="58" t="s">
        <v>1</v>
      </c>
      <c r="B285" s="167" t="s">
        <v>289</v>
      </c>
      <c r="C285" s="164" t="s">
        <v>290</v>
      </c>
      <c r="D285" s="3"/>
      <c r="E285" s="3"/>
      <c r="I285" s="71" t="s">
        <v>1</v>
      </c>
      <c r="J285" s="72" t="s">
        <v>289</v>
      </c>
      <c r="K285" s="72" t="s">
        <v>290</v>
      </c>
      <c r="L285" s="3"/>
      <c r="M285" s="3"/>
    </row>
    <row r="286" spans="1:13" ht="13.5" thickBot="1">
      <c r="A286" s="340" t="s">
        <v>36</v>
      </c>
      <c r="B286" s="214" t="s">
        <v>291</v>
      </c>
      <c r="C286" s="173"/>
      <c r="D286" s="3"/>
      <c r="E286" s="3"/>
      <c r="I286" s="148" t="s">
        <v>36</v>
      </c>
      <c r="J286" s="149" t="s">
        <v>291</v>
      </c>
      <c r="K286" s="77"/>
      <c r="L286" s="3"/>
      <c r="M286" s="3"/>
    </row>
    <row r="287" spans="1:13" ht="12.75">
      <c r="A287" s="176" t="s">
        <v>292</v>
      </c>
      <c r="B287" s="60">
        <f>J287*$H$1</f>
        <v>2100</v>
      </c>
      <c r="C287" s="327">
        <f>K287*$H$1</f>
        <v>2310</v>
      </c>
      <c r="D287" s="3"/>
      <c r="E287" s="3"/>
      <c r="I287" s="150" t="s">
        <v>292</v>
      </c>
      <c r="J287" s="80">
        <v>30</v>
      </c>
      <c r="K287" s="80">
        <v>33</v>
      </c>
      <c r="L287" s="3"/>
      <c r="M287" s="3"/>
    </row>
    <row r="288" spans="1:11" ht="13.5" thickBot="1">
      <c r="A288" s="339" t="s">
        <v>293</v>
      </c>
      <c r="B288" s="171"/>
      <c r="C288" s="173"/>
      <c r="I288" s="151" t="s">
        <v>293</v>
      </c>
      <c r="J288" s="77"/>
      <c r="K288" s="77"/>
    </row>
    <row r="289" spans="1:11" ht="12.75">
      <c r="A289" s="271"/>
      <c r="B289" s="37"/>
      <c r="C289" s="37"/>
      <c r="I289" s="271"/>
      <c r="J289" s="37"/>
      <c r="K289" s="37"/>
    </row>
    <row r="290" spans="1:11" ht="12.75">
      <c r="A290" s="272" t="s">
        <v>374</v>
      </c>
      <c r="B290" s="273"/>
      <c r="C290" s="274"/>
      <c r="I290" s="272" t="s">
        <v>374</v>
      </c>
      <c r="J290" s="273"/>
      <c r="K290" s="274" t="s">
        <v>375</v>
      </c>
    </row>
    <row r="291" spans="1:11" ht="13.5">
      <c r="A291" s="215" t="s">
        <v>1</v>
      </c>
      <c r="B291" s="216" t="s">
        <v>103</v>
      </c>
      <c r="C291" s="216" t="s">
        <v>376</v>
      </c>
      <c r="I291" s="215" t="s">
        <v>1</v>
      </c>
      <c r="J291" s="216" t="s">
        <v>103</v>
      </c>
      <c r="K291" s="216" t="s">
        <v>388</v>
      </c>
    </row>
    <row r="292" spans="1:11" ht="12.75">
      <c r="A292" s="275" t="s">
        <v>377</v>
      </c>
      <c r="B292" s="336" t="s">
        <v>53</v>
      </c>
      <c r="C292" s="336"/>
      <c r="I292" s="319" t="s">
        <v>377</v>
      </c>
      <c r="J292" s="276" t="s">
        <v>53</v>
      </c>
      <c r="K292" s="276" t="s">
        <v>108</v>
      </c>
    </row>
    <row r="293" spans="1:11" ht="12.75">
      <c r="A293" s="331" t="s">
        <v>378</v>
      </c>
      <c r="B293" s="332">
        <f>J293</f>
        <v>1830</v>
      </c>
      <c r="C293" s="337">
        <f>K293</f>
        <v>2455</v>
      </c>
      <c r="I293" s="320" t="s">
        <v>378</v>
      </c>
      <c r="J293" s="321">
        <v>1830</v>
      </c>
      <c r="K293" s="322">
        <v>2455</v>
      </c>
    </row>
    <row r="294" spans="1:11" ht="12.75">
      <c r="A294" s="338" t="s">
        <v>379</v>
      </c>
      <c r="B294" s="332"/>
      <c r="C294" s="332"/>
      <c r="I294" s="278" t="s">
        <v>379</v>
      </c>
      <c r="J294" s="234"/>
      <c r="K294" s="235"/>
    </row>
    <row r="295" spans="1:11" ht="12.75">
      <c r="A295" s="323"/>
      <c r="B295" s="324"/>
      <c r="C295" s="324"/>
      <c r="I295" s="323"/>
      <c r="J295" s="324"/>
      <c r="K295" s="324"/>
    </row>
    <row r="296" spans="1:11" ht="12.75">
      <c r="A296" s="272" t="s">
        <v>402</v>
      </c>
      <c r="B296" s="273"/>
      <c r="C296" s="274"/>
      <c r="I296" s="272" t="s">
        <v>402</v>
      </c>
      <c r="J296" s="273"/>
      <c r="K296" s="274" t="s">
        <v>375</v>
      </c>
    </row>
    <row r="297" spans="1:11" ht="13.5">
      <c r="A297" s="215" t="s">
        <v>1</v>
      </c>
      <c r="B297" s="416" t="s">
        <v>381</v>
      </c>
      <c r="C297" s="416" t="s">
        <v>382</v>
      </c>
      <c r="I297" s="215" t="s">
        <v>1</v>
      </c>
      <c r="J297" s="416" t="s">
        <v>381</v>
      </c>
      <c r="K297" s="416" t="s">
        <v>382</v>
      </c>
    </row>
    <row r="298" spans="1:11" ht="12.75">
      <c r="A298" s="325" t="s">
        <v>403</v>
      </c>
      <c r="B298" s="410"/>
      <c r="C298" s="410"/>
      <c r="I298" s="325" t="s">
        <v>403</v>
      </c>
      <c r="J298" s="410"/>
      <c r="K298" s="410"/>
    </row>
    <row r="299" spans="1:11" ht="12.75">
      <c r="A299" s="326" t="s">
        <v>378</v>
      </c>
      <c r="B299" s="321">
        <v>1050</v>
      </c>
      <c r="C299" s="328">
        <v>1500</v>
      </c>
      <c r="I299" s="326" t="s">
        <v>378</v>
      </c>
      <c r="J299" s="321">
        <v>1050</v>
      </c>
      <c r="K299" s="321">
        <v>1500</v>
      </c>
    </row>
    <row r="300" spans="1:11" ht="12.75">
      <c r="A300" s="365"/>
      <c r="B300" s="324"/>
      <c r="C300" s="4"/>
      <c r="I300" s="365"/>
      <c r="J300" s="324"/>
      <c r="K300" s="324"/>
    </row>
    <row r="301" spans="1:11" ht="12.75">
      <c r="A301" s="272" t="s">
        <v>408</v>
      </c>
      <c r="B301" s="293"/>
      <c r="C301" s="273"/>
      <c r="I301" s="272" t="s">
        <v>408</v>
      </c>
      <c r="J301" s="293" t="s">
        <v>101</v>
      </c>
      <c r="K301" s="273"/>
    </row>
    <row r="302" spans="1:11" ht="13.5">
      <c r="A302" s="215" t="s">
        <v>1</v>
      </c>
      <c r="B302" s="216" t="s">
        <v>387</v>
      </c>
      <c r="C302" s="216" t="s">
        <v>388</v>
      </c>
      <c r="I302" s="215" t="s">
        <v>1</v>
      </c>
      <c r="J302" s="216" t="s">
        <v>387</v>
      </c>
      <c r="K302" s="216" t="s">
        <v>388</v>
      </c>
    </row>
    <row r="303" spans="1:11" ht="12.75">
      <c r="A303" s="275" t="s">
        <v>409</v>
      </c>
      <c r="B303" s="336" t="s">
        <v>53</v>
      </c>
      <c r="C303" s="336" t="s">
        <v>108</v>
      </c>
      <c r="I303" s="319" t="s">
        <v>409</v>
      </c>
      <c r="J303" s="276" t="s">
        <v>53</v>
      </c>
      <c r="K303" s="276" t="s">
        <v>108</v>
      </c>
    </row>
    <row r="304" spans="1:11" ht="12.75">
      <c r="A304" s="331" t="s">
        <v>384</v>
      </c>
      <c r="B304" s="60">
        <f>J304*$H$1</f>
        <v>1995</v>
      </c>
      <c r="C304" s="60">
        <f>K304*$H$1</f>
        <v>2100</v>
      </c>
      <c r="I304" s="366" t="s">
        <v>384</v>
      </c>
      <c r="J304" s="227">
        <v>28.5</v>
      </c>
      <c r="K304" s="227">
        <v>30</v>
      </c>
    </row>
    <row r="305" spans="1:11" ht="12.75">
      <c r="A305" s="338" t="s">
        <v>410</v>
      </c>
      <c r="B305" s="368"/>
      <c r="C305" s="368"/>
      <c r="I305" s="367" t="s">
        <v>410</v>
      </c>
      <c r="J305" s="290"/>
      <c r="K305" s="290"/>
    </row>
    <row r="306" spans="1:11" ht="12.75">
      <c r="A306" s="365"/>
      <c r="B306" s="324"/>
      <c r="C306" s="4"/>
      <c r="I306" s="365"/>
      <c r="J306" s="324"/>
      <c r="K306" s="324"/>
    </row>
    <row r="307" spans="1:11" ht="12.75">
      <c r="A307" s="272" t="s">
        <v>380</v>
      </c>
      <c r="B307" s="273"/>
      <c r="C307" s="274"/>
      <c r="I307" s="272" t="s">
        <v>380</v>
      </c>
      <c r="J307" s="273"/>
      <c r="K307" s="274" t="s">
        <v>375</v>
      </c>
    </row>
    <row r="308" spans="1:11" ht="13.5">
      <c r="A308" s="215" t="s">
        <v>1</v>
      </c>
      <c r="B308" s="416" t="s">
        <v>381</v>
      </c>
      <c r="C308" s="416" t="s">
        <v>382</v>
      </c>
      <c r="I308" s="215" t="s">
        <v>1</v>
      </c>
      <c r="J308" s="416" t="s">
        <v>381</v>
      </c>
      <c r="K308" s="416" t="s">
        <v>382</v>
      </c>
    </row>
    <row r="309" spans="1:11" ht="12.75">
      <c r="A309" s="275" t="s">
        <v>383</v>
      </c>
      <c r="B309" s="411"/>
      <c r="C309" s="411"/>
      <c r="I309" s="275" t="s">
        <v>383</v>
      </c>
      <c r="J309" s="410"/>
      <c r="K309" s="410"/>
    </row>
    <row r="310" spans="1:11" ht="12.75">
      <c r="A310" s="331" t="s">
        <v>384</v>
      </c>
      <c r="B310" s="332">
        <v>2075</v>
      </c>
      <c r="C310" s="333">
        <v>2705</v>
      </c>
      <c r="I310" s="277" t="s">
        <v>384</v>
      </c>
      <c r="J310" s="225">
        <v>2075</v>
      </c>
      <c r="K310" s="279">
        <v>2705</v>
      </c>
    </row>
    <row r="311" spans="1:11" ht="12.75">
      <c r="A311" s="334" t="s">
        <v>385</v>
      </c>
      <c r="B311" s="318">
        <v>2075</v>
      </c>
      <c r="C311" s="335">
        <v>2705</v>
      </c>
      <c r="I311" s="280" t="s">
        <v>385</v>
      </c>
      <c r="J311" s="281">
        <v>2075</v>
      </c>
      <c r="K311" s="282">
        <v>2705</v>
      </c>
    </row>
    <row r="312" spans="1:11" ht="12.75">
      <c r="A312" s="283"/>
      <c r="B312" s="329"/>
      <c r="C312" s="330"/>
      <c r="I312" s="283"/>
      <c r="J312" s="284"/>
      <c r="K312" s="285"/>
    </row>
    <row r="313" spans="1:11" ht="12.75">
      <c r="A313" s="272"/>
      <c r="B313" s="286"/>
      <c r="C313" s="287"/>
      <c r="I313" s="272"/>
      <c r="J313" s="286"/>
      <c r="K313" s="287"/>
    </row>
    <row r="314" spans="1:11" ht="12.75">
      <c r="A314" s="272" t="s">
        <v>386</v>
      </c>
      <c r="B314" s="288"/>
      <c r="C314" s="274"/>
      <c r="I314" s="272" t="s">
        <v>386</v>
      </c>
      <c r="J314" s="288"/>
      <c r="K314" s="274" t="s">
        <v>375</v>
      </c>
    </row>
    <row r="315" spans="1:11" ht="13.5">
      <c r="A315" s="215" t="s">
        <v>1</v>
      </c>
      <c r="B315" s="216" t="s">
        <v>387</v>
      </c>
      <c r="C315" s="216" t="s">
        <v>388</v>
      </c>
      <c r="I315" s="215" t="s">
        <v>1</v>
      </c>
      <c r="J315" s="216" t="s">
        <v>387</v>
      </c>
      <c r="K315" s="216" t="s">
        <v>388</v>
      </c>
    </row>
    <row r="316" spans="1:11" ht="12.75">
      <c r="A316" s="275" t="s">
        <v>377</v>
      </c>
      <c r="B316" s="276" t="s">
        <v>53</v>
      </c>
      <c r="C316" s="276" t="s">
        <v>108</v>
      </c>
      <c r="I316" s="275" t="s">
        <v>377</v>
      </c>
      <c r="J316" s="276" t="s">
        <v>53</v>
      </c>
      <c r="K316" s="276" t="s">
        <v>108</v>
      </c>
    </row>
    <row r="317" spans="1:11" ht="12.75">
      <c r="A317" s="277" t="s">
        <v>384</v>
      </c>
      <c r="B317" s="225">
        <v>1830</v>
      </c>
      <c r="C317" s="216">
        <v>2455</v>
      </c>
      <c r="I317" s="277" t="s">
        <v>384</v>
      </c>
      <c r="J317" s="225">
        <v>1830</v>
      </c>
      <c r="K317" s="216">
        <v>2455</v>
      </c>
    </row>
    <row r="318" spans="1:11" ht="12.75">
      <c r="A318" s="278" t="s">
        <v>389</v>
      </c>
      <c r="B318" s="289"/>
      <c r="C318" s="290"/>
      <c r="I318" s="278" t="s">
        <v>389</v>
      </c>
      <c r="J318" s="289"/>
      <c r="K318" s="290"/>
    </row>
    <row r="319" spans="1:11" ht="12.75">
      <c r="A319" s="271"/>
      <c r="B319" s="37"/>
      <c r="C319" s="37"/>
      <c r="I319" s="271"/>
      <c r="J319" s="37"/>
      <c r="K319" s="37"/>
    </row>
    <row r="320" spans="1:13" ht="13.5" thickBot="1">
      <c r="A320" s="38" t="s">
        <v>294</v>
      </c>
      <c r="B320" s="37"/>
      <c r="C320" s="37"/>
      <c r="D320" s="94"/>
      <c r="E320" s="37"/>
      <c r="I320" s="134" t="s">
        <v>294</v>
      </c>
      <c r="J320" s="68"/>
      <c r="K320" s="68"/>
      <c r="L320" s="69" t="s">
        <v>101</v>
      </c>
      <c r="M320" s="37"/>
    </row>
    <row r="321" spans="1:14" ht="13.5">
      <c r="A321" s="162" t="s">
        <v>1</v>
      </c>
      <c r="B321" s="158"/>
      <c r="C321" s="192" t="s">
        <v>188</v>
      </c>
      <c r="D321" s="163" t="s">
        <v>165</v>
      </c>
      <c r="E321" s="167" t="s">
        <v>166</v>
      </c>
      <c r="F321" s="4"/>
      <c r="I321" s="86" t="s">
        <v>1</v>
      </c>
      <c r="J321" s="87"/>
      <c r="K321" s="102" t="s">
        <v>188</v>
      </c>
      <c r="L321" s="4" t="s">
        <v>165</v>
      </c>
      <c r="M321" s="39" t="s">
        <v>166</v>
      </c>
      <c r="N321" s="4"/>
    </row>
    <row r="322" spans="1:14" ht="13.5" thickBot="1">
      <c r="A322" s="165" t="s">
        <v>36</v>
      </c>
      <c r="B322" s="160"/>
      <c r="C322" s="168" t="s">
        <v>295</v>
      </c>
      <c r="D322" s="166" t="s">
        <v>296</v>
      </c>
      <c r="E322" s="171"/>
      <c r="F322" s="4"/>
      <c r="I322" s="152" t="s">
        <v>36</v>
      </c>
      <c r="J322" s="77"/>
      <c r="K322" s="76" t="s">
        <v>295</v>
      </c>
      <c r="L322" s="88" t="s">
        <v>296</v>
      </c>
      <c r="M322" s="153"/>
      <c r="N322" s="4"/>
    </row>
    <row r="323" spans="1:14" ht="12.75">
      <c r="A323" s="55" t="s">
        <v>297</v>
      </c>
      <c r="B323" s="59"/>
      <c r="C323" s="59"/>
      <c r="D323" s="59"/>
      <c r="E323" s="59"/>
      <c r="F323" s="3"/>
      <c r="I323" s="113" t="s">
        <v>297</v>
      </c>
      <c r="J323" s="87"/>
      <c r="K323" s="87"/>
      <c r="L323" s="37"/>
      <c r="M323" s="45"/>
      <c r="N323" s="3"/>
    </row>
    <row r="324" spans="1:14" ht="12.75">
      <c r="A324" s="57" t="s">
        <v>298</v>
      </c>
      <c r="B324" s="59"/>
      <c r="C324" s="60">
        <f aca="true" t="shared" si="22" ref="C324:C332">K324*$H$1</f>
        <v>1890</v>
      </c>
      <c r="D324" s="60">
        <f aca="true" t="shared" si="23" ref="D324:D332">L324*$H$1</f>
        <v>2310</v>
      </c>
      <c r="E324" s="60">
        <f aca="true" t="shared" si="24" ref="E324:E332">M324*$H$1</f>
        <v>3150</v>
      </c>
      <c r="F324" s="156"/>
      <c r="I324" s="154" t="s">
        <v>298</v>
      </c>
      <c r="J324" s="87"/>
      <c r="K324" s="80">
        <v>27</v>
      </c>
      <c r="L324" s="6">
        <v>33</v>
      </c>
      <c r="M324" s="155">
        <v>45</v>
      </c>
      <c r="N324" s="156"/>
    </row>
    <row r="325" spans="1:14" ht="12.75">
      <c r="A325" s="57" t="s">
        <v>299</v>
      </c>
      <c r="B325" s="59"/>
      <c r="C325" s="60">
        <f t="shared" si="22"/>
        <v>2730</v>
      </c>
      <c r="D325" s="60">
        <f t="shared" si="23"/>
        <v>3255</v>
      </c>
      <c r="E325" s="60">
        <f t="shared" si="24"/>
        <v>4690</v>
      </c>
      <c r="F325" s="156"/>
      <c r="I325" s="154" t="s">
        <v>299</v>
      </c>
      <c r="J325" s="87"/>
      <c r="K325" s="80">
        <v>39</v>
      </c>
      <c r="L325" s="6">
        <v>46.5</v>
      </c>
      <c r="M325" s="155">
        <v>67</v>
      </c>
      <c r="N325" s="156"/>
    </row>
    <row r="326" spans="1:14" ht="12.75">
      <c r="A326" s="57" t="s">
        <v>300</v>
      </c>
      <c r="B326" s="59"/>
      <c r="C326" s="60">
        <f t="shared" si="22"/>
        <v>2135</v>
      </c>
      <c r="D326" s="60">
        <f t="shared" si="23"/>
        <v>2730</v>
      </c>
      <c r="E326" s="60">
        <f t="shared" si="24"/>
        <v>3570</v>
      </c>
      <c r="F326" s="156"/>
      <c r="I326" s="154" t="s">
        <v>300</v>
      </c>
      <c r="J326" s="87"/>
      <c r="K326" s="80">
        <v>30.5</v>
      </c>
      <c r="L326" s="6">
        <v>39</v>
      </c>
      <c r="M326" s="155">
        <v>51</v>
      </c>
      <c r="N326" s="156"/>
    </row>
    <row r="327" spans="1:14" ht="12.75">
      <c r="A327" s="57" t="s">
        <v>301</v>
      </c>
      <c r="B327" s="59"/>
      <c r="C327" s="60">
        <f t="shared" si="22"/>
        <v>2310</v>
      </c>
      <c r="D327" s="60">
        <f t="shared" si="23"/>
        <v>3080</v>
      </c>
      <c r="E327" s="60">
        <f t="shared" si="24"/>
        <v>4270</v>
      </c>
      <c r="F327" s="156"/>
      <c r="I327" s="154" t="s">
        <v>301</v>
      </c>
      <c r="J327" s="87"/>
      <c r="K327" s="80">
        <v>33</v>
      </c>
      <c r="L327" s="6">
        <v>44</v>
      </c>
      <c r="M327" s="155">
        <v>61</v>
      </c>
      <c r="N327" s="156"/>
    </row>
    <row r="328" spans="1:14" ht="12.75">
      <c r="A328" s="56" t="s">
        <v>302</v>
      </c>
      <c r="B328" s="59"/>
      <c r="C328" s="59"/>
      <c r="D328" s="59"/>
      <c r="E328" s="59"/>
      <c r="F328" s="156"/>
      <c r="I328" s="90" t="s">
        <v>302</v>
      </c>
      <c r="J328" s="87"/>
      <c r="K328" s="87"/>
      <c r="L328" s="37"/>
      <c r="M328" s="45"/>
      <c r="N328" s="156"/>
    </row>
    <row r="329" spans="1:14" ht="12.75">
      <c r="A329" s="57" t="s">
        <v>303</v>
      </c>
      <c r="B329" s="59"/>
      <c r="C329" s="60">
        <f t="shared" si="22"/>
        <v>2730</v>
      </c>
      <c r="D329" s="60">
        <f t="shared" si="23"/>
        <v>3255</v>
      </c>
      <c r="E329" s="60">
        <f t="shared" si="24"/>
        <v>4690</v>
      </c>
      <c r="F329" s="156"/>
      <c r="I329" s="154" t="s">
        <v>303</v>
      </c>
      <c r="J329" s="87"/>
      <c r="K329" s="80">
        <v>39</v>
      </c>
      <c r="L329" s="6">
        <v>46.5</v>
      </c>
      <c r="M329" s="155">
        <v>67</v>
      </c>
      <c r="N329" s="156"/>
    </row>
    <row r="330" spans="1:14" ht="12.75">
      <c r="A330" s="57" t="s">
        <v>304</v>
      </c>
      <c r="B330" s="59"/>
      <c r="C330" s="60">
        <f t="shared" si="22"/>
        <v>2485</v>
      </c>
      <c r="D330" s="60">
        <f t="shared" si="23"/>
        <v>3150</v>
      </c>
      <c r="E330" s="60">
        <f t="shared" si="24"/>
        <v>3850</v>
      </c>
      <c r="F330" s="156"/>
      <c r="I330" s="154" t="s">
        <v>304</v>
      </c>
      <c r="J330" s="87"/>
      <c r="K330" s="80">
        <v>35.5</v>
      </c>
      <c r="L330" s="6">
        <v>45</v>
      </c>
      <c r="M330" s="155">
        <v>55</v>
      </c>
      <c r="N330" s="156"/>
    </row>
    <row r="331" spans="1:14" ht="12.75">
      <c r="A331" s="57" t="s">
        <v>305</v>
      </c>
      <c r="B331" s="59"/>
      <c r="C331" s="60">
        <f t="shared" si="22"/>
        <v>2660</v>
      </c>
      <c r="D331" s="60">
        <f t="shared" si="23"/>
        <v>4270</v>
      </c>
      <c r="E331" s="60">
        <f t="shared" si="24"/>
        <v>5355</v>
      </c>
      <c r="F331" s="156"/>
      <c r="I331" s="154" t="s">
        <v>305</v>
      </c>
      <c r="J331" s="87"/>
      <c r="K331" s="80">
        <v>38</v>
      </c>
      <c r="L331" s="6">
        <v>61</v>
      </c>
      <c r="M331" s="155">
        <v>76.5</v>
      </c>
      <c r="N331" s="156"/>
    </row>
    <row r="332" spans="1:14" ht="13.5" thickBot="1">
      <c r="A332" s="57" t="s">
        <v>373</v>
      </c>
      <c r="B332" s="59"/>
      <c r="C332" s="60">
        <f t="shared" si="22"/>
        <v>3640</v>
      </c>
      <c r="D332" s="60">
        <f t="shared" si="23"/>
        <v>5775</v>
      </c>
      <c r="E332" s="60">
        <f t="shared" si="24"/>
        <v>6405</v>
      </c>
      <c r="F332" s="156"/>
      <c r="I332" s="154" t="s">
        <v>306</v>
      </c>
      <c r="J332" s="87"/>
      <c r="K332" s="80">
        <v>52</v>
      </c>
      <c r="L332" s="6">
        <v>82.5</v>
      </c>
      <c r="M332" s="155">
        <v>91.5</v>
      </c>
      <c r="N332" s="156"/>
    </row>
    <row r="333" spans="1:14" ht="12.75">
      <c r="A333" s="185" t="s">
        <v>349</v>
      </c>
      <c r="B333" s="186"/>
      <c r="C333" s="186"/>
      <c r="D333" s="186"/>
      <c r="E333" s="187"/>
      <c r="F333" s="3"/>
      <c r="I333" s="427" t="s">
        <v>307</v>
      </c>
      <c r="J333" s="428"/>
      <c r="K333" s="428"/>
      <c r="L333" s="428"/>
      <c r="M333" s="41"/>
      <c r="N333" s="3"/>
    </row>
    <row r="334" spans="1:14" ht="12.75">
      <c r="A334" s="412" t="s">
        <v>350</v>
      </c>
      <c r="B334" s="412"/>
      <c r="C334" s="412"/>
      <c r="D334" s="413"/>
      <c r="E334" s="187"/>
      <c r="F334" s="3"/>
      <c r="I334" s="429" t="s">
        <v>308</v>
      </c>
      <c r="J334" s="430"/>
      <c r="K334" s="430"/>
      <c r="L334" s="430"/>
      <c r="M334" s="44"/>
      <c r="N334" s="3"/>
    </row>
    <row r="335" spans="1:14" ht="12.75">
      <c r="A335" s="412" t="s">
        <v>351</v>
      </c>
      <c r="B335" s="412"/>
      <c r="C335" s="412"/>
      <c r="D335" s="413"/>
      <c r="E335" s="187"/>
      <c r="F335" s="3"/>
      <c r="I335" s="429" t="s">
        <v>309</v>
      </c>
      <c r="J335" s="430"/>
      <c r="K335" s="430"/>
      <c r="L335" s="430"/>
      <c r="M335" s="44"/>
      <c r="N335" s="3"/>
    </row>
    <row r="336" spans="1:14" ht="13.5" thickBot="1">
      <c r="A336" s="414" t="s">
        <v>310</v>
      </c>
      <c r="B336" s="414"/>
      <c r="C336" s="414"/>
      <c r="D336" s="415"/>
      <c r="E336" s="187"/>
      <c r="F336" s="3"/>
      <c r="I336" s="431" t="s">
        <v>310</v>
      </c>
      <c r="J336" s="432"/>
      <c r="K336" s="432"/>
      <c r="L336" s="432"/>
      <c r="M336" s="43"/>
      <c r="N336" s="3"/>
    </row>
    <row r="338" spans="1:14" ht="25.5">
      <c r="A338" s="47" t="s">
        <v>89</v>
      </c>
      <c r="B338" s="48" t="s">
        <v>90</v>
      </c>
      <c r="C338" s="49" t="s">
        <v>91</v>
      </c>
      <c r="D338" s="49" t="s">
        <v>315</v>
      </c>
      <c r="I338" s="34" t="s">
        <v>311</v>
      </c>
      <c r="J338" s="65"/>
      <c r="K338" s="65"/>
      <c r="L338" s="65"/>
      <c r="M338" s="65"/>
      <c r="N338" s="65"/>
    </row>
    <row r="339" spans="1:14" ht="15.75">
      <c r="A339" s="50" t="s">
        <v>92</v>
      </c>
      <c r="B339" s="51">
        <f>180*$H$1</f>
        <v>12600</v>
      </c>
      <c r="C339" s="51">
        <f>470*$H$1</f>
        <v>32900</v>
      </c>
      <c r="D339" s="51"/>
      <c r="I339" s="34" t="s">
        <v>312</v>
      </c>
      <c r="J339" s="65"/>
      <c r="K339" s="65"/>
      <c r="L339" s="65"/>
      <c r="M339" s="65"/>
      <c r="N339" s="65"/>
    </row>
    <row r="340" spans="1:14" ht="15.75">
      <c r="A340" s="50" t="s">
        <v>93</v>
      </c>
      <c r="B340" s="51">
        <f>65*$H$1</f>
        <v>4550</v>
      </c>
      <c r="C340" s="51">
        <f>165*$H$1</f>
        <v>11550</v>
      </c>
      <c r="D340" s="51">
        <f>90*$H$1</f>
        <v>6300</v>
      </c>
      <c r="I340" s="34" t="s">
        <v>313</v>
      </c>
      <c r="J340" s="65"/>
      <c r="K340" s="65"/>
      <c r="L340" s="65"/>
      <c r="M340" s="65"/>
      <c r="N340" s="65"/>
    </row>
    <row r="341" spans="1:14" ht="15.75">
      <c r="A341" s="50" t="s">
        <v>94</v>
      </c>
      <c r="B341" s="51">
        <f>70*$H$1</f>
        <v>4900</v>
      </c>
      <c r="C341" s="51">
        <f>190*$H$1</f>
        <v>13300</v>
      </c>
      <c r="D341" s="51">
        <f>100*$H$1</f>
        <v>7000</v>
      </c>
      <c r="I341" s="34" t="s">
        <v>314</v>
      </c>
      <c r="J341" s="65"/>
      <c r="K341" s="65"/>
      <c r="L341" s="65"/>
      <c r="M341" s="65"/>
      <c r="N341" s="65"/>
    </row>
    <row r="342" ht="15.75">
      <c r="A342" s="52" t="s">
        <v>95</v>
      </c>
    </row>
    <row r="343" spans="1:2" ht="12.75">
      <c r="A343" s="51" t="s">
        <v>96</v>
      </c>
      <c r="B343" s="51">
        <f>25*$H$1</f>
        <v>1750</v>
      </c>
    </row>
    <row r="344" spans="1:2" ht="12.75">
      <c r="A344" s="51" t="s">
        <v>97</v>
      </c>
      <c r="B344" s="51">
        <f>9*$H$1</f>
        <v>630</v>
      </c>
    </row>
  </sheetData>
  <sheetProtection/>
  <mergeCells count="73">
    <mergeCell ref="A21:G21"/>
    <mergeCell ref="C163:C164"/>
    <mergeCell ref="AG24:AG25"/>
    <mergeCell ref="H24:H25"/>
    <mergeCell ref="AD24:AD25"/>
    <mergeCell ref="AE24:AE25"/>
    <mergeCell ref="AF24:AF25"/>
    <mergeCell ref="K86:K87"/>
    <mergeCell ref="I21:O21"/>
    <mergeCell ref="L24:L25"/>
    <mergeCell ref="B79:B80"/>
    <mergeCell ref="C79:C80"/>
    <mergeCell ref="A83:C83"/>
    <mergeCell ref="D137:D138"/>
    <mergeCell ref="C86:C87"/>
    <mergeCell ref="I178:I179"/>
    <mergeCell ref="E178:E179"/>
    <mergeCell ref="A104:E104"/>
    <mergeCell ref="D163:D164"/>
    <mergeCell ref="A178:A179"/>
    <mergeCell ref="J178:J179"/>
    <mergeCell ref="K178:K179"/>
    <mergeCell ref="L178:L179"/>
    <mergeCell ref="M24:M25"/>
    <mergeCell ref="J79:J80"/>
    <mergeCell ref="K79:K80"/>
    <mergeCell ref="I83:K83"/>
    <mergeCell ref="I103:L103"/>
    <mergeCell ref="I104:L104"/>
    <mergeCell ref="K113:K114"/>
    <mergeCell ref="D24:D25"/>
    <mergeCell ref="E24:E25"/>
    <mergeCell ref="A103:D103"/>
    <mergeCell ref="A123:D123"/>
    <mergeCell ref="M178:M179"/>
    <mergeCell ref="I210:K210"/>
    <mergeCell ref="I123:L123"/>
    <mergeCell ref="L137:L138"/>
    <mergeCell ref="K163:K164"/>
    <mergeCell ref="L163:L164"/>
    <mergeCell ref="I335:L335"/>
    <mergeCell ref="I336:L336"/>
    <mergeCell ref="I250:K250"/>
    <mergeCell ref="I251:K251"/>
    <mergeCell ref="K254:K255"/>
    <mergeCell ref="I265:K265"/>
    <mergeCell ref="B178:B179"/>
    <mergeCell ref="C178:C179"/>
    <mergeCell ref="D178:D179"/>
    <mergeCell ref="A211:E211"/>
    <mergeCell ref="A210:C210"/>
    <mergeCell ref="A251:C251"/>
    <mergeCell ref="A250:C250"/>
    <mergeCell ref="K308:K309"/>
    <mergeCell ref="B308:B309"/>
    <mergeCell ref="C308:C309"/>
    <mergeCell ref="A334:D334"/>
    <mergeCell ref="A265:C265"/>
    <mergeCell ref="A266:C266"/>
    <mergeCell ref="J308:J309"/>
    <mergeCell ref="I266:K266"/>
    <mergeCell ref="I333:L333"/>
    <mergeCell ref="I334:L334"/>
    <mergeCell ref="L113:L114"/>
    <mergeCell ref="C113:C114"/>
    <mergeCell ref="D113:D114"/>
    <mergeCell ref="A335:D335"/>
    <mergeCell ref="A336:D336"/>
    <mergeCell ref="J297:J298"/>
    <mergeCell ref="K297:K298"/>
    <mergeCell ref="B297:B298"/>
    <mergeCell ref="C297:C298"/>
    <mergeCell ref="C254:C25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Менеджер</cp:lastModifiedBy>
  <cp:lastPrinted>2016-05-20T11:01:17Z</cp:lastPrinted>
  <dcterms:created xsi:type="dcterms:W3CDTF">2013-03-29T07:55:59Z</dcterms:created>
  <dcterms:modified xsi:type="dcterms:W3CDTF">2016-06-14T08:59:51Z</dcterms:modified>
  <cp:category/>
  <cp:version/>
  <cp:contentType/>
  <cp:contentStatus/>
</cp:coreProperties>
</file>